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 CONVOCATORIAS\2021\PIFES y programas específicos 2021\Valoración\"/>
    </mc:Choice>
  </mc:AlternateContent>
  <bookViews>
    <workbookView xWindow="120" yWindow="90" windowWidth="13020" windowHeight="7395"/>
  </bookViews>
  <sheets>
    <sheet name="PIFES 2021" sheetId="5" r:id="rId1"/>
    <sheet name="RESERVAS-PIFES 2021" sheetId="6" r:id="rId2"/>
    <sheet name="Cursos 1º Semestre" sheetId="1" r:id="rId3"/>
    <sheet name="Cursos 2º Semestre" sheetId="2" r:id="rId4"/>
    <sheet name="RESERVAS-CURSOS" sheetId="8" r:id="rId5"/>
  </sheets>
  <definedNames>
    <definedName name="_xlnm._FilterDatabase" localSheetId="2" hidden="1">'Cursos 1º Semestre'!$A$4:$J$22</definedName>
    <definedName name="_xlnm._FilterDatabase" localSheetId="3" hidden="1">'Cursos 2º Semestre'!$A$4:$J$13</definedName>
  </definedNames>
  <calcPr calcId="162913"/>
</workbook>
</file>

<file path=xl/calcChain.xml><?xml version="1.0" encoding="utf-8"?>
<calcChain xmlns="http://schemas.openxmlformats.org/spreadsheetml/2006/main">
  <c r="J11" i="8" l="1"/>
  <c r="J18" i="1" l="1"/>
  <c r="J12" i="1"/>
  <c r="J4" i="8"/>
  <c r="J5" i="8"/>
  <c r="J6" i="8" l="1"/>
  <c r="J7" i="8"/>
  <c r="J8" i="8"/>
  <c r="J9" i="8"/>
  <c r="N52" i="6" l="1"/>
  <c r="N31" i="6"/>
  <c r="N24" i="6"/>
  <c r="N17" i="6"/>
  <c r="N14" i="6"/>
  <c r="N5" i="6"/>
  <c r="N27" i="6" l="1"/>
  <c r="N59" i="6"/>
  <c r="N34" i="6"/>
  <c r="K19" i="6"/>
  <c r="N19" i="6" s="1"/>
  <c r="N20" i="6" s="1"/>
  <c r="N41" i="6"/>
  <c r="K10" i="6"/>
  <c r="N10" i="6" s="1"/>
  <c r="K7" i="6"/>
  <c r="N7" i="6" s="1"/>
  <c r="N8" i="6" s="1"/>
  <c r="N44" i="6"/>
  <c r="N48" i="6"/>
  <c r="K61" i="6"/>
  <c r="N61" i="6" s="1"/>
  <c r="K36" i="6"/>
  <c r="N36" i="6" s="1"/>
  <c r="N11" i="6" l="1"/>
  <c r="N65" i="6" s="1"/>
  <c r="K105" i="5"/>
  <c r="N105" i="5" s="1"/>
  <c r="N106" i="5" s="1"/>
  <c r="K102" i="5"/>
  <c r="N102" i="5" s="1"/>
  <c r="N103" i="5" s="1"/>
  <c r="K75" i="5" l="1"/>
  <c r="N75" i="5" s="1"/>
  <c r="K74" i="5"/>
  <c r="N74" i="5" s="1"/>
  <c r="K87" i="5"/>
  <c r="N87" i="5" s="1"/>
  <c r="K86" i="5"/>
  <c r="N86" i="5" s="1"/>
  <c r="K63" i="5"/>
  <c r="N63" i="5" s="1"/>
  <c r="K62" i="5"/>
  <c r="N62" i="5" s="1"/>
  <c r="K59" i="5"/>
  <c r="N59" i="5" s="1"/>
  <c r="K58" i="5"/>
  <c r="N58" i="5" s="1"/>
  <c r="K46" i="5"/>
  <c r="N46" i="5" s="1"/>
  <c r="K45" i="5"/>
  <c r="N45" i="5" s="1"/>
  <c r="K15" i="5"/>
  <c r="N15" i="5" s="1"/>
  <c r="K14" i="5"/>
  <c r="N14" i="5" s="1"/>
  <c r="K99" i="5"/>
  <c r="N99" i="5" s="1"/>
  <c r="K98" i="5"/>
  <c r="N98" i="5" s="1"/>
  <c r="K95" i="5"/>
  <c r="N95" i="5" s="1"/>
  <c r="K94" i="5"/>
  <c r="N94" i="5" s="1"/>
  <c r="K83" i="5"/>
  <c r="N83" i="5" s="1"/>
  <c r="K82" i="5"/>
  <c r="N82" i="5" s="1"/>
  <c r="K38" i="5"/>
  <c r="N38" i="5" s="1"/>
  <c r="K37" i="5"/>
  <c r="N37" i="5" s="1"/>
  <c r="K91" i="5"/>
  <c r="N91" i="5" s="1"/>
  <c r="K90" i="5"/>
  <c r="N90" i="5" s="1"/>
  <c r="K25" i="5"/>
  <c r="N25" i="5" s="1"/>
  <c r="K24" i="5"/>
  <c r="N24" i="5" s="1"/>
  <c r="K23" i="5"/>
  <c r="N23" i="5" s="1"/>
  <c r="K30" i="5"/>
  <c r="N30" i="5" s="1"/>
  <c r="K29" i="5"/>
  <c r="N29" i="5" s="1"/>
  <c r="K28" i="5"/>
  <c r="N28" i="5" s="1"/>
  <c r="K11" i="5"/>
  <c r="N11" i="5" s="1"/>
  <c r="K51" i="5"/>
  <c r="N51" i="5" s="1"/>
  <c r="K50" i="5"/>
  <c r="N50" i="5" s="1"/>
  <c r="K49" i="5"/>
  <c r="N49" i="5" s="1"/>
  <c r="K10" i="5"/>
  <c r="N10" i="5" s="1"/>
  <c r="K9" i="5"/>
  <c r="N9" i="5" s="1"/>
  <c r="K71" i="5"/>
  <c r="N71" i="5" s="1"/>
  <c r="K70" i="5"/>
  <c r="N70" i="5" s="1"/>
  <c r="K55" i="5"/>
  <c r="N55" i="5" s="1"/>
  <c r="K54" i="5"/>
  <c r="N54" i="5" s="1"/>
  <c r="K34" i="5"/>
  <c r="N34" i="5" s="1"/>
  <c r="K33" i="5"/>
  <c r="N33" i="5" s="1"/>
  <c r="K41" i="5"/>
  <c r="N41" i="5" s="1"/>
  <c r="K42" i="5"/>
  <c r="N42" i="5" s="1"/>
  <c r="K79" i="5"/>
  <c r="N79" i="5" s="1"/>
  <c r="K78" i="5"/>
  <c r="N78" i="5" s="1"/>
  <c r="K67" i="5"/>
  <c r="N67" i="5" s="1"/>
  <c r="K66" i="5"/>
  <c r="N66" i="5" s="1"/>
  <c r="K6" i="5"/>
  <c r="N6" i="5" s="1"/>
  <c r="K5" i="5"/>
  <c r="N5" i="5" s="1"/>
  <c r="K4" i="5"/>
  <c r="N4" i="5" s="1"/>
  <c r="K20" i="5"/>
  <c r="N20" i="5" s="1"/>
  <c r="K19" i="5"/>
  <c r="N19" i="5" s="1"/>
  <c r="K18" i="5"/>
  <c r="N18" i="5" s="1"/>
  <c r="N80" i="5" l="1"/>
  <c r="N35" i="5"/>
  <c r="N72" i="5"/>
  <c r="N39" i="5"/>
  <c r="N96" i="5"/>
  <c r="N56" i="5"/>
  <c r="N12" i="5"/>
  <c r="N47" i="5"/>
  <c r="N64" i="5"/>
  <c r="N52" i="5"/>
  <c r="N31" i="5"/>
  <c r="N68" i="5"/>
  <c r="N76" i="5"/>
  <c r="N7" i="5"/>
  <c r="N100" i="5"/>
  <c r="N21" i="5"/>
  <c r="N43" i="5"/>
  <c r="N26" i="5"/>
  <c r="N92" i="5"/>
  <c r="N84" i="5"/>
  <c r="N16" i="5"/>
  <c r="N60" i="5"/>
  <c r="N88" i="5"/>
  <c r="N108" i="5" l="1"/>
  <c r="J9" i="1"/>
  <c r="J10" i="1"/>
  <c r="J21" i="2" l="1"/>
  <c r="J42" i="2" l="1"/>
  <c r="J15" i="1" l="1"/>
  <c r="J7" i="1" l="1"/>
  <c r="J9" i="2" l="1"/>
  <c r="J26" i="2" l="1"/>
  <c r="J8" i="2" l="1"/>
  <c r="J27" i="1"/>
  <c r="J47" i="1" l="1"/>
  <c r="J31" i="1" l="1"/>
  <c r="J32" i="1" s="1"/>
  <c r="J13" i="1" l="1"/>
  <c r="J40" i="2" l="1"/>
  <c r="J41" i="2"/>
  <c r="J40" i="1" l="1"/>
  <c r="J31" i="2"/>
  <c r="J32" i="2" l="1"/>
  <c r="J41" i="1"/>
  <c r="J36" i="1"/>
  <c r="J39" i="2"/>
  <c r="J25" i="2"/>
  <c r="J28" i="2" l="1"/>
  <c r="J43" i="2"/>
  <c r="J37" i="1"/>
  <c r="J13" i="2"/>
  <c r="J12" i="2"/>
  <c r="J11" i="2"/>
  <c r="J10" i="2"/>
  <c r="J7" i="2"/>
  <c r="J14" i="1"/>
  <c r="J26" i="1"/>
  <c r="J17" i="2"/>
  <c r="J22" i="1"/>
  <c r="J18" i="2" l="1"/>
  <c r="J23" i="1"/>
  <c r="J28" i="1"/>
  <c r="J46" i="1"/>
  <c r="J45" i="1"/>
  <c r="J44" i="1"/>
  <c r="J48" i="1" l="1"/>
  <c r="J11" i="1"/>
  <c r="J6" i="2" l="1"/>
  <c r="J5" i="2"/>
  <c r="J14" i="2" l="1"/>
  <c r="J22" i="2"/>
  <c r="J35" i="2"/>
  <c r="J36" i="2" l="1"/>
  <c r="J45" i="2" s="1"/>
  <c r="J17" i="1" l="1"/>
  <c r="J5" i="1" l="1"/>
  <c r="J6" i="1"/>
  <c r="J8" i="1"/>
  <c r="J16" i="1" l="1"/>
  <c r="J19" i="1" s="1"/>
  <c r="J50" i="1" l="1"/>
  <c r="J47" i="2" s="1"/>
  <c r="N110" i="5" s="1"/>
</calcChain>
</file>

<file path=xl/sharedStrings.xml><?xml version="1.0" encoding="utf-8"?>
<sst xmlns="http://schemas.openxmlformats.org/spreadsheetml/2006/main" count="926" uniqueCount="225">
  <si>
    <t>Nº</t>
  </si>
  <si>
    <t>CÓDIGO</t>
  </si>
  <si>
    <t>DENOMINACIÓN</t>
  </si>
  <si>
    <t>HORAS</t>
  </si>
  <si>
    <t>Actividades auxiliares de almacén</t>
  </si>
  <si>
    <t>ESTELLA</t>
  </si>
  <si>
    <t>TAFALLA</t>
  </si>
  <si>
    <t>TUDELA</t>
  </si>
  <si>
    <t>COML02EXP</t>
  </si>
  <si>
    <t xml:space="preserve">Cajeras/os </t>
  </si>
  <si>
    <t>Actividades auxiliares de comercio y operaciones de caja</t>
  </si>
  <si>
    <t xml:space="preserve">Soldadura </t>
  </si>
  <si>
    <t>EOCO011PO
FMEH002PO</t>
  </si>
  <si>
    <t>Instalaciones eléctricas</t>
  </si>
  <si>
    <t>ELEE003PO
ELEE007PO</t>
  </si>
  <si>
    <t>COM</t>
  </si>
  <si>
    <t>Interpretación de planos/matemáticas (70h)
Soldadura (120h)</t>
  </si>
  <si>
    <t>EOCC010PO
FMEC011PO</t>
  </si>
  <si>
    <t xml:space="preserve">Carpintería metálica </t>
  </si>
  <si>
    <t>IMP</t>
  </si>
  <si>
    <t>IMPE004PO
IMPE003PO</t>
  </si>
  <si>
    <t>ELE</t>
  </si>
  <si>
    <t>Carnicería</t>
  </si>
  <si>
    <t>INA</t>
  </si>
  <si>
    <t>COMT089PO
INAI001PO
INAI004PO</t>
  </si>
  <si>
    <t>Peluquería y estética básica</t>
  </si>
  <si>
    <t>HOT</t>
  </si>
  <si>
    <t>COMT013PO</t>
  </si>
  <si>
    <t xml:space="preserve">Limpieza en espacios abiertos e instalaciones industriales </t>
  </si>
  <si>
    <t>Limpieza de superficies y mobiliario en edificios y locales CP completo (150h)</t>
  </si>
  <si>
    <t>Actividades auxiliares de comercio CP completo (230h)</t>
  </si>
  <si>
    <t>HOTR14EXP</t>
  </si>
  <si>
    <t>SSCG079PO
SSCG078PO</t>
  </si>
  <si>
    <t>SSC</t>
  </si>
  <si>
    <t>Limpieza y desinfección  hospitalaria (20h)</t>
  </si>
  <si>
    <t xml:space="preserve">Empleo doméstico en hogares de personas  mayores </t>
  </si>
  <si>
    <t>LODOSA</t>
  </si>
  <si>
    <t>Operaciones auxiliares de mantenimiento y transporte interno de la industria alimentaria</t>
  </si>
  <si>
    <t>MF /
ESPECIALIDAD</t>
  </si>
  <si>
    <t>Operativa de caja (20)</t>
  </si>
  <si>
    <t>ACCIÓN FORMATIVA</t>
  </si>
  <si>
    <t>Operario/a industria metalúrgica y de fabricación mecánica</t>
  </si>
  <si>
    <t xml:space="preserve">Operaciones auxiliares de albañilería </t>
  </si>
  <si>
    <t>Camarero/a</t>
  </si>
  <si>
    <t>Cocina  y restauración</t>
  </si>
  <si>
    <t>Fundamentos básicos de electricidad (60h)
Instalaciones eléctricas de baja tensión (90h)</t>
  </si>
  <si>
    <t>ENAE017PO</t>
  </si>
  <si>
    <t>ELEE007PO</t>
  </si>
  <si>
    <t>EOCB007PO</t>
  </si>
  <si>
    <t>Fundamentos y técnicas de rehabilitación de edificios</t>
  </si>
  <si>
    <t>Fundamentos y técnicas de rehabilitación de edificios (270h)</t>
  </si>
  <si>
    <t>FECHA</t>
  </si>
  <si>
    <t>1º SEMESTRE</t>
  </si>
  <si>
    <t>2º SEMESTRE</t>
  </si>
  <si>
    <t>INAD029PO</t>
  </si>
  <si>
    <t>Limpieza y desinfección en la industria alimentaria (20h)</t>
  </si>
  <si>
    <t>Limpieza en espacios abiertos e instalaciones industriales (130h)</t>
  </si>
  <si>
    <t xml:space="preserve">Limpieza industrial y de espacios abiertos </t>
  </si>
  <si>
    <t>SEA</t>
  </si>
  <si>
    <t>Despiece y elaboración productos cárnicos</t>
  </si>
  <si>
    <t>Carnicería y despiece (30h)</t>
  </si>
  <si>
    <t xml:space="preserve">
INAI001PO
</t>
  </si>
  <si>
    <t>INAI004PO
INAI006PO</t>
  </si>
  <si>
    <t>Elaboración de piezas cárnicas (20h)
Productos crudos, curados y cocidos (40h)</t>
  </si>
  <si>
    <t>COMT089PO
INAI001PO
INAI006PO</t>
  </si>
  <si>
    <t>COMT091PO
INAI003PO
COMT004PO</t>
  </si>
  <si>
    <t>Limpieza industrial</t>
  </si>
  <si>
    <t>SSCI011PO</t>
  </si>
  <si>
    <t>Limpieza instalaciones y equipamientos industriales (60h)</t>
  </si>
  <si>
    <t xml:space="preserve">
Técnicas de venta en pescadería (20h)
Preparados y venta de pescados (60h)
Fundamentos de atención al cliente (35h)
</t>
  </si>
  <si>
    <t>EOCB010PO
TMVI074PO
SEAD263PO</t>
  </si>
  <si>
    <t xml:space="preserve">Montaje de  fachadas ventiladas </t>
  </si>
  <si>
    <t>Prevención RRLL en construcción (32h)
Operador/a plataforma articulada (14h)
Prevención trabajos en altura (8h)</t>
  </si>
  <si>
    <t xml:space="preserve">
EOCO011PO
FMEC011PO
</t>
  </si>
  <si>
    <t>FMEC007PO
FMEH002PO
FMEM019PO</t>
  </si>
  <si>
    <t xml:space="preserve">
Interpretación de planos mecánicos y de calderería (60h)
Soldadura (120h)
</t>
  </si>
  <si>
    <t>CONDUCCIÓN
TUTORÍA
INSERCIÓN</t>
  </si>
  <si>
    <t>FORMACIÓN COMPLEMENT.</t>
  </si>
  <si>
    <t>SEAG032PO</t>
  </si>
  <si>
    <t>Gestión sostenible de los residuos (10h)</t>
  </si>
  <si>
    <t>EOCJ016PO
EOCE02PO
SEAG032PO</t>
  </si>
  <si>
    <t>FCOS02
SEAG032PO</t>
  </si>
  <si>
    <t>IMAI036PO</t>
  </si>
  <si>
    <t>Operaciones básicas de mantenimiento de instalaciones y edificios</t>
  </si>
  <si>
    <t>Empleo doméstico  CP completo (120h)
Comunicación e interrelación  (10h)</t>
  </si>
  <si>
    <t xml:space="preserve">Operaciones básicas de restaurante y bar </t>
  </si>
  <si>
    <t>Fachadas ventiladas: fachadas arquitectónicas de hormigón (para soldadores/as)</t>
  </si>
  <si>
    <t>EOCJ016PO</t>
  </si>
  <si>
    <t>Instalación fachadas ventiladas (40h)</t>
  </si>
  <si>
    <t>Operaciones básicas de cocina</t>
  </si>
  <si>
    <t>Operaciones auxiliares de elaboración en la industria alimentaria</t>
  </si>
  <si>
    <t>Instalaciones solares fotovoltaicas</t>
  </si>
  <si>
    <t>Limpieza de superficies y mobiliario en edificios, locales y desinfección hospitalaria</t>
  </si>
  <si>
    <t>PRECIO TOTAL</t>
  </si>
  <si>
    <t>PRECIO CURSO</t>
  </si>
  <si>
    <t>Operaciones auxiliares de albañilería CP completo (280h)</t>
  </si>
  <si>
    <t>Operaciones básicas de cocina CP completo</t>
  </si>
  <si>
    <t>Servicios auxiliares de peluquería (210h) CP completo</t>
  </si>
  <si>
    <t>Limpieza en espacios abiertos e instalaciones industriales CP completo</t>
  </si>
  <si>
    <t>Empleo doméstico CP completo</t>
  </si>
  <si>
    <t>Instalación fachadas ventiladas (120h)
Montaje de andamios (20h)
Gestión sostenible de los residuos (10h)</t>
  </si>
  <si>
    <t>COMT091PO</t>
  </si>
  <si>
    <t>Técnicas de venta en pescadería (20h)</t>
  </si>
  <si>
    <t>INAI003PO</t>
  </si>
  <si>
    <t>Preparados y venta de pescados (60h)</t>
  </si>
  <si>
    <t>AGA</t>
  </si>
  <si>
    <t>AGAR009PO
AGAR008PO</t>
  </si>
  <si>
    <t>PRL manejo de motosierra y desbrozadora (8h)
PRL operaciones de poda/motosierra (6h)</t>
  </si>
  <si>
    <t>Jardinería</t>
  </si>
  <si>
    <t xml:space="preserve">Jardinería </t>
  </si>
  <si>
    <t>Actividades auxiliares en agricultura CP completo</t>
  </si>
  <si>
    <t>Limpieza en espacios abiertos e instalaciones industriales CP completo (130h)</t>
  </si>
  <si>
    <t>INAI009PO
INAI006PO
COMT004PO</t>
  </si>
  <si>
    <t>Operaciones básicas  restaurante y bar CP completo (210h)</t>
  </si>
  <si>
    <t>HOTR003PO
HOTR063PO</t>
  </si>
  <si>
    <t>HOTR009PO
HOTR063PO</t>
  </si>
  <si>
    <t>HOTR057PO
HOTR032PO</t>
  </si>
  <si>
    <t>Asistencia en  barra y sala  polivalente (100h)
Aprovisionamiento de materias primas (10h)</t>
  </si>
  <si>
    <t>HOTR15EXP
HOTR002PO</t>
  </si>
  <si>
    <t>Operaciones básicas  restaurante y  bar CP completo (210h)</t>
  </si>
  <si>
    <t>SEMESTRE</t>
  </si>
  <si>
    <t>ZONA</t>
  </si>
  <si>
    <t>ALTSASU/ALSASUA</t>
  </si>
  <si>
    <t>AGOITZ/AOIZ</t>
  </si>
  <si>
    <t>DONEZTEBE/SANTESTEBAN</t>
  </si>
  <si>
    <t>Operario/a polivalente</t>
  </si>
  <si>
    <t xml:space="preserve">Empleado/a polivalente. Conducción de maquinaria de carga y transporte interno </t>
  </si>
  <si>
    <t xml:space="preserve">Montaje de fachadas ventiladas </t>
  </si>
  <si>
    <t>Prevención RRLL en construcción (30h)
Gestión sostenible de los residuos (10h)</t>
  </si>
  <si>
    <t>Instalación y mantenimiento de instalaciones solares fotovoltaicas (50h)</t>
  </si>
  <si>
    <t xml:space="preserve">
Técnicas de venta en carnicería y charcutería (20 h)
Carnicería y despiece (30h)
Elaboración de preparados crudos, curados, cocidos (40h)
</t>
  </si>
  <si>
    <t>Activación y cuidados físicos (10h)
Activación   cognitiva (10h)</t>
  </si>
  <si>
    <t>Cocina y restauración básica (95h)</t>
  </si>
  <si>
    <t xml:space="preserve">Dependiente/a supermercado: carnicería y pescadería </t>
  </si>
  <si>
    <t>Oxicorte y plasma (60h)
Mecanizado máquina herramienta (90h)
Prevención RRLL máquinas y herramientas (20h)</t>
  </si>
  <si>
    <t xml:space="preserve">
Técnicas de venta en carnicería y charcutería (20h)
Carnicería y despiece (30h)
Elaboración preparados crudos, curados, cocidos (40h)
</t>
  </si>
  <si>
    <t xml:space="preserve">
Técnicas de venta en carnicería charcutería (20h)
Carnicería y despiece (30h)
Elaboración de piezas cárnicas (40h)
</t>
  </si>
  <si>
    <t>Preparación de aperitivos (20h)
Elaboración de platos combinados (20h)</t>
  </si>
  <si>
    <t>Maquillaje (20h)
Manicura (20h)</t>
  </si>
  <si>
    <t>Operativa de caja (20h)</t>
  </si>
  <si>
    <t xml:space="preserve">
Técnicas de venta en carnicería y charcutería (20h)
Carnicería y despiece (30h)
Elaboración de preparados crudos, curados, cocidos (40h)
</t>
  </si>
  <si>
    <t>Activación y cuidados físicos (10h)
Activación cognitiva (10h)</t>
  </si>
  <si>
    <t>Empleo doméstico CP completo (120h)
Comunicación e interrelación (10h)</t>
  </si>
  <si>
    <t>Empleo doméstico CP completo (120h)
Comunicación e interrelación  (10h)</t>
  </si>
  <si>
    <t>Empleo doméstico  CP completo (120h)
Comunicación e interrelación (10h)</t>
  </si>
  <si>
    <t>ESTELLA/LIZARRA</t>
  </si>
  <si>
    <t xml:space="preserve">PAMPLONA/IRUÑA  </t>
  </si>
  <si>
    <t>Nº CURSO</t>
  </si>
  <si>
    <t>Nº LOTE</t>
  </si>
  <si>
    <t>PAMPLONA/IRUÑA</t>
  </si>
  <si>
    <t>Preparación conservación productos cárnicos (10h)
Elaboración de preparados crudos, curados, cocidos (40h)
Fundamentos de atención al cliente (35h)</t>
  </si>
  <si>
    <t>EOC</t>
  </si>
  <si>
    <t>FME</t>
  </si>
  <si>
    <t xml:space="preserve">TAFALLA 
</t>
  </si>
  <si>
    <t>RESERVAS PIFES 2021</t>
  </si>
  <si>
    <t>ANEXO II - PIFES 2021</t>
  </si>
  <si>
    <t>ANEXO II - ACCIONES FORMATIVAS 2021</t>
  </si>
  <si>
    <t>Soldadura</t>
  </si>
  <si>
    <t>Operaciones básicas restaurante y  bar CP completo (210h)</t>
  </si>
  <si>
    <r>
      <t xml:space="preserve">Operaciones básicas de cocina (20h)
Servicio de </t>
    </r>
    <r>
      <rPr>
        <i/>
        <sz val="8"/>
        <rFont val="Arial"/>
        <family val="2"/>
      </rPr>
      <t>catering</t>
    </r>
    <r>
      <rPr>
        <sz val="8"/>
        <rFont val="Arial"/>
        <family val="2"/>
      </rPr>
      <t xml:space="preserve"> (10h)</t>
    </r>
  </si>
  <si>
    <t>Operaciones auxiliares de revestimientos ligeros CP completo (270h)</t>
  </si>
  <si>
    <t>EOCJ0311_1</t>
  </si>
  <si>
    <t>IMPQ0108_1</t>
  </si>
  <si>
    <t xml:space="preserve">Técnicas de venta en carnicería charcutería (20h)
Carnicería y despiece (30h)
Elaboración de piezas cárnicas (40h)
</t>
  </si>
  <si>
    <t xml:space="preserve">Técnicas de venta en carnicería charcutería (20h)
Carnicería y despiece (30h)
Elaboración preparados crudos, curados, cocidos (40h)
</t>
  </si>
  <si>
    <t xml:space="preserve">Técnicas de venta en pescadería (20h)
Preparados y venta de pescados (60h)
Fundamentos de atención al cliente (35h)
</t>
  </si>
  <si>
    <t>COML0110_1</t>
  </si>
  <si>
    <t>HOTR0208_1</t>
  </si>
  <si>
    <t>HOTR0108_1</t>
  </si>
  <si>
    <t>COMT0211_1</t>
  </si>
  <si>
    <t>SSCI0109_1
SSCG024PO</t>
  </si>
  <si>
    <t>AGAX0208_1</t>
  </si>
  <si>
    <t>SSCM0108_1</t>
  </si>
  <si>
    <t>AGAO0108_1</t>
  </si>
  <si>
    <t>SEAG0209_1</t>
  </si>
  <si>
    <t>INAD0108_1</t>
  </si>
  <si>
    <t>INAQ0108_1</t>
  </si>
  <si>
    <t>EOCB0208_1</t>
  </si>
  <si>
    <t>AGAO0108_1
AGAJ005PO</t>
  </si>
  <si>
    <t>SSCI0109_1</t>
  </si>
  <si>
    <t>Pescadería</t>
  </si>
  <si>
    <r>
      <t xml:space="preserve">Cocina colectiva (40h)
Servicio de </t>
    </r>
    <r>
      <rPr>
        <i/>
        <sz val="8"/>
        <rFont val="Arial"/>
        <family val="2"/>
      </rPr>
      <t>catering</t>
    </r>
    <r>
      <rPr>
        <sz val="8"/>
        <rFont val="Arial"/>
        <family val="2"/>
      </rPr>
      <t xml:space="preserve"> (20h)</t>
    </r>
  </si>
  <si>
    <r>
      <t xml:space="preserve">Cocina colectiva (40h)
Servicio de </t>
    </r>
    <r>
      <rPr>
        <i/>
        <sz val="8"/>
        <rFont val="Arial"/>
        <family val="2"/>
      </rPr>
      <t xml:space="preserve">catering </t>
    </r>
    <r>
      <rPr>
        <sz val="8"/>
        <rFont val="Arial"/>
        <family val="2"/>
      </rPr>
      <t>(20h)</t>
    </r>
  </si>
  <si>
    <r>
      <t xml:space="preserve">Cocina colectiva  (40h)
Servicio de </t>
    </r>
    <r>
      <rPr>
        <i/>
        <sz val="8"/>
        <rFont val="Arial"/>
        <family val="2"/>
      </rPr>
      <t xml:space="preserve">catering </t>
    </r>
    <r>
      <rPr>
        <sz val="8"/>
        <rFont val="Arial"/>
        <family val="2"/>
      </rPr>
      <t>(20h)</t>
    </r>
  </si>
  <si>
    <t>Operaciones auxiliares de revestimientos ligeros: colocadores/as parqué, moqueta, tarima, vinilo, placas de yeso</t>
  </si>
  <si>
    <t>Máquina herramienta CNC (60h)
Calibración, metrología, instrumentación (16h)
Prevención RRLL máquinas y herramientas (20h)</t>
  </si>
  <si>
    <t>Interpretación planos mecánicos y de calderería (60h)
Mecanizado máquina herramienta (90h)</t>
  </si>
  <si>
    <t>Actividades auxiliares viveros, jardines y centro de jardinería CP completo (250h)
Cultivo de plantas y flores en jardinería (40h)</t>
  </si>
  <si>
    <t>Actividades auxiliares viveros, jardines y centros de jardinería CP completo (250h)
Cultivo de plantas y flores en jardinería (40h)</t>
  </si>
  <si>
    <t>Elementos eléctricos en las máquinas (60h)
Mantenimiento instalaciones y máquinas eléctricas (90h)</t>
  </si>
  <si>
    <t>Activación y cuidados físicos (10h)
Activación cognitiva  (10h)</t>
  </si>
  <si>
    <t>Preparación conservación productos cárnicos (10h)
Elaboración preparados crudos, curados, cocidos (40h)
Fundamentos de atención al cliente (35h)</t>
  </si>
  <si>
    <t xml:space="preserve">
Técnicas de venta en carnicería  charcutería (20h)
Carnicería y despiece (30h)
Elaboración preparados crudos, curados, cocidos (40h)
</t>
  </si>
  <si>
    <t>Técnico/a de mecanizado</t>
  </si>
  <si>
    <t>ANEXO II - RESERVAS PIFES 2021</t>
  </si>
  <si>
    <t>ANEXO II - ACCIONES FORMATIVAS. 1º SEMESTRE 2021</t>
  </si>
  <si>
    <t>ANEXO II - ACCIONES FORMATIVAS. 2º SEMESTRE 2021</t>
  </si>
  <si>
    <t>TOTAL PIFES</t>
  </si>
  <si>
    <t xml:space="preserve">TOTAL CONVOCATORIA </t>
  </si>
  <si>
    <t>TOTAL</t>
  </si>
  <si>
    <t>TOTAL CURSOS</t>
  </si>
  <si>
    <t>PRECIO  CURSO</t>
  </si>
  <si>
    <t>PRECIO
HORA MÁXIMO</t>
  </si>
  <si>
    <r>
      <t>COMT091PO
INA</t>
    </r>
    <r>
      <rPr>
        <sz val="8"/>
        <color rgb="FFFF0000"/>
        <rFont val="Arial"/>
        <family val="2"/>
      </rPr>
      <t>J</t>
    </r>
    <r>
      <rPr>
        <sz val="8"/>
        <rFont val="Arial"/>
        <family val="2"/>
      </rPr>
      <t>003PO
COMT004PO</t>
    </r>
  </si>
  <si>
    <r>
      <t>EOC</t>
    </r>
    <r>
      <rPr>
        <sz val="8"/>
        <color rgb="FFFF0000"/>
        <rFont val="Arial"/>
        <family val="2"/>
      </rPr>
      <t>O</t>
    </r>
    <r>
      <rPr>
        <sz val="8"/>
        <rFont val="Arial"/>
        <family val="2"/>
      </rPr>
      <t>010PO
FMEC011PO</t>
    </r>
  </si>
  <si>
    <r>
      <t>FME</t>
    </r>
    <r>
      <rPr>
        <sz val="8"/>
        <color rgb="FFFF0000"/>
        <rFont val="Arial"/>
        <family val="2"/>
      </rPr>
      <t>C</t>
    </r>
    <r>
      <rPr>
        <sz val="8"/>
        <rFont val="Arial"/>
        <family val="2"/>
      </rPr>
      <t>007</t>
    </r>
    <r>
      <rPr>
        <sz val="8"/>
        <color rgb="FFFF0000"/>
        <rFont val="Arial"/>
        <family val="2"/>
      </rPr>
      <t>PO</t>
    </r>
    <r>
      <rPr>
        <sz val="8"/>
        <rFont val="Arial"/>
        <family val="2"/>
      </rPr>
      <t xml:space="preserve">
FMEC01</t>
    </r>
    <r>
      <rPr>
        <sz val="8"/>
        <color rgb="FFFF0000"/>
        <rFont val="Arial"/>
        <family val="2"/>
      </rPr>
      <t>5PO</t>
    </r>
    <r>
      <rPr>
        <sz val="8"/>
        <rFont val="Arial"/>
        <family val="2"/>
      </rPr>
      <t xml:space="preserve">
FMEM019PO</t>
    </r>
  </si>
  <si>
    <r>
      <t xml:space="preserve">Actividades auxiliares en viveros, jardines y centros de jardinería  </t>
    </r>
    <r>
      <rPr>
        <sz val="8"/>
        <color rgb="FFFF0000"/>
        <rFont val="Arial"/>
        <family val="2"/>
      </rPr>
      <t>CP completo</t>
    </r>
  </si>
  <si>
    <r>
      <t xml:space="preserve">Operaciones básicas de cocina  </t>
    </r>
    <r>
      <rPr>
        <sz val="8"/>
        <color rgb="FFFF0000"/>
        <rFont val="Arial"/>
        <family val="2"/>
      </rPr>
      <t>CP completo</t>
    </r>
  </si>
  <si>
    <r>
      <t>S</t>
    </r>
    <r>
      <rPr>
        <sz val="8"/>
        <color rgb="FFFF0000"/>
        <rFont val="Arial"/>
        <family val="2"/>
      </rPr>
      <t>S</t>
    </r>
    <r>
      <rPr>
        <sz val="8"/>
        <rFont val="Arial"/>
        <family val="2"/>
      </rPr>
      <t>CI024PO</t>
    </r>
  </si>
  <si>
    <t>Fundamentos básicos de electricidad (60h)
Instalaciones eléctricas de baja tensión (70h)</t>
  </si>
  <si>
    <r>
      <t>Fundamentos básicos de electricidad (60h)
Instalaciones eléctricas de baja tensión (</t>
    </r>
    <r>
      <rPr>
        <sz val="8"/>
        <color rgb="FFFF0000"/>
        <rFont val="Arial"/>
        <family val="2"/>
      </rPr>
      <t>7</t>
    </r>
    <r>
      <rPr>
        <sz val="8"/>
        <rFont val="Arial"/>
        <family val="2"/>
      </rPr>
      <t>0h)</t>
    </r>
  </si>
  <si>
    <r>
      <t>ELEE006PO
ELEE</t>
    </r>
    <r>
      <rPr>
        <sz val="8"/>
        <color rgb="FFFF0000"/>
        <rFont val="Arial"/>
        <family val="2"/>
      </rPr>
      <t>0</t>
    </r>
    <r>
      <rPr>
        <sz val="8"/>
        <rFont val="Arial"/>
        <family val="2"/>
      </rPr>
      <t>1</t>
    </r>
    <r>
      <rPr>
        <sz val="8"/>
        <color rgb="FFFF0000"/>
        <rFont val="Arial"/>
        <family val="2"/>
      </rPr>
      <t>1</t>
    </r>
    <r>
      <rPr>
        <sz val="8"/>
        <rFont val="Arial"/>
        <family val="2"/>
      </rPr>
      <t>PO</t>
    </r>
  </si>
  <si>
    <r>
      <t>EOCJ016PO
EOCE0</t>
    </r>
    <r>
      <rPr>
        <sz val="8"/>
        <color rgb="FFFF0000"/>
        <rFont val="Arial"/>
        <family val="2"/>
      </rPr>
      <t>1</t>
    </r>
    <r>
      <rPr>
        <sz val="8"/>
        <rFont val="Arial"/>
        <family val="2"/>
      </rPr>
      <t>2PO
SEAG032PO</t>
    </r>
  </si>
  <si>
    <r>
      <t>FMEM004PO
FMEH001PO
FMEM019</t>
    </r>
    <r>
      <rPr>
        <sz val="8"/>
        <color rgb="FFFF0000"/>
        <rFont val="Arial"/>
        <family val="2"/>
      </rPr>
      <t>PO</t>
    </r>
  </si>
  <si>
    <r>
      <t>Instalaciones eléctricas de baja tensión (</t>
    </r>
    <r>
      <rPr>
        <sz val="8"/>
        <color rgb="FFFF0000"/>
        <rFont val="Arial"/>
        <family val="2"/>
      </rPr>
      <t>7</t>
    </r>
    <r>
      <rPr>
        <sz val="8"/>
        <rFont val="Arial"/>
        <family val="2"/>
      </rPr>
      <t>0h)</t>
    </r>
  </si>
  <si>
    <r>
      <t xml:space="preserve">Oxicorte </t>
    </r>
    <r>
      <rPr>
        <sz val="8"/>
        <color rgb="FFFF0000"/>
        <rFont val="Arial"/>
        <family val="2"/>
      </rPr>
      <t>y plasma (</t>
    </r>
    <r>
      <rPr>
        <sz val="8"/>
        <rFont val="Arial"/>
        <family val="2"/>
      </rPr>
      <t>60h)
TIG (40h)
Prevención RRLL máquinas y herramientas (20h)</t>
    </r>
  </si>
  <si>
    <r>
      <t>Oxicorte</t>
    </r>
    <r>
      <rPr>
        <sz val="8"/>
        <color rgb="FFFF0000"/>
        <rFont val="Arial"/>
        <family val="2"/>
      </rPr>
      <t xml:space="preserve"> y plasma</t>
    </r>
    <r>
      <rPr>
        <sz val="8"/>
        <rFont val="Arial"/>
        <family val="2"/>
      </rPr>
      <t xml:space="preserve"> (60h)
TIG (40)
Prevención RRLL máquinas y herramientas (20h)</t>
    </r>
  </si>
  <si>
    <r>
      <t xml:space="preserve">Oxicorte </t>
    </r>
    <r>
      <rPr>
        <sz val="8"/>
        <color rgb="FFFF0000"/>
        <rFont val="Arial"/>
        <family val="2"/>
      </rPr>
      <t>y plasma</t>
    </r>
    <r>
      <rPr>
        <sz val="8"/>
        <rFont val="Arial"/>
        <family val="2"/>
      </rPr>
      <t xml:space="preserve"> (60h)
TIG (40h)
Prevención RRLL máquinas y herramientas (20h)</t>
    </r>
  </si>
  <si>
    <r>
      <t xml:space="preserve">Oxicorte </t>
    </r>
    <r>
      <rPr>
        <sz val="8"/>
        <color rgb="FFFF0000"/>
        <rFont val="Arial"/>
        <family val="2"/>
      </rPr>
      <t xml:space="preserve">y plasma </t>
    </r>
    <r>
      <rPr>
        <sz val="8"/>
        <rFont val="Arial"/>
        <family val="2"/>
      </rPr>
      <t>(60h)
TIG (40h)
Prevención RRLL máquinas y herramientas (20h)</t>
    </r>
  </si>
  <si>
    <r>
      <t xml:space="preserve">Oxicorte </t>
    </r>
    <r>
      <rPr>
        <sz val="8"/>
        <color rgb="FFFF0000"/>
        <rFont val="Arial"/>
        <family val="2"/>
      </rPr>
      <t xml:space="preserve">y plasma </t>
    </r>
    <r>
      <rPr>
        <sz val="8"/>
        <rFont val="Arial"/>
        <family val="2"/>
      </rPr>
      <t>(60h)
TIG (40)
Prevención RRLL máquinas y herramientas (20h)</t>
    </r>
  </si>
  <si>
    <r>
      <t>Oxicorte y</t>
    </r>
    <r>
      <rPr>
        <sz val="8"/>
        <color rgb="FFFF0000"/>
        <rFont val="Arial"/>
        <family val="2"/>
      </rPr>
      <t xml:space="preserve"> plasma</t>
    </r>
    <r>
      <rPr>
        <sz val="8"/>
        <rFont val="Arial"/>
        <family val="2"/>
      </rPr>
      <t xml:space="preserve"> (60h)
TIG (40h)
Prevención RRLL máquinas y herramientas (20h)</t>
    </r>
  </si>
  <si>
    <r>
      <t xml:space="preserve">Oxicorte </t>
    </r>
    <r>
      <rPr>
        <sz val="8"/>
        <color rgb="FFFF0000"/>
        <rFont val="Arial"/>
        <family val="2"/>
      </rPr>
      <t>y plasma</t>
    </r>
    <r>
      <rPr>
        <sz val="8"/>
        <rFont val="Arial"/>
        <family val="2"/>
      </rPr>
      <t xml:space="preserve"> (60h)
TIG (40)
Prevención RRLL máquinas y herramientas (20h)</t>
    </r>
  </si>
  <si>
    <r>
      <t>FM</t>
    </r>
    <r>
      <rPr>
        <sz val="8"/>
        <color rgb="FFFF0000"/>
        <rFont val="Arial"/>
        <family val="2"/>
      </rPr>
      <t>E</t>
    </r>
    <r>
      <rPr>
        <sz val="8"/>
        <rFont val="Arial"/>
        <family val="2"/>
      </rPr>
      <t>C</t>
    </r>
    <r>
      <rPr>
        <sz val="8"/>
        <color rgb="FFFF0000"/>
        <rFont val="Arial"/>
        <family val="2"/>
      </rPr>
      <t>0</t>
    </r>
    <r>
      <rPr>
        <sz val="8"/>
        <rFont val="Arial"/>
        <family val="2"/>
      </rPr>
      <t>02PO</t>
    </r>
  </si>
  <si>
    <t xml:space="preserve">PRECIO
HORA </t>
  </si>
  <si>
    <t>PRECIO HORA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</si>
</sst>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i/>
      <sz val="8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right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right" vertical="center" wrapText="1"/>
    </xf>
    <xf numFmtId="164" fontId="4" fillId="0" borderId="2" xfId="0" applyNumberFormat="1" applyFont="1" applyFill="1" applyBorder="1" applyAlignment="1">
      <alignment horizontal="right" vertical="center" wrapText="1"/>
    </xf>
    <xf numFmtId="164" fontId="4" fillId="0" borderId="14" xfId="0" applyNumberFormat="1" applyFont="1" applyFill="1" applyBorder="1" applyAlignment="1">
      <alignment horizontal="righ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4" borderId="16" xfId="0" applyFont="1" applyFill="1" applyBorder="1" applyAlignment="1">
      <alignment horizontal="center" vertical="center" wrapText="1"/>
    </xf>
    <xf numFmtId="164" fontId="1" fillId="0" borderId="17" xfId="0" applyNumberFormat="1" applyFont="1" applyFill="1" applyBorder="1" applyAlignment="1">
      <alignment horizontal="right" vertical="center" wrapText="1"/>
    </xf>
    <xf numFmtId="164" fontId="1" fillId="0" borderId="17" xfId="0" applyNumberFormat="1" applyFont="1" applyFill="1" applyBorder="1" applyAlignment="1">
      <alignment vertical="center" wrapText="1"/>
    </xf>
    <xf numFmtId="164" fontId="1" fillId="0" borderId="5" xfId="0" applyNumberFormat="1" applyFont="1" applyFill="1" applyBorder="1" applyAlignment="1">
      <alignment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2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right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left" vertical="center" wrapText="1"/>
    </xf>
    <xf numFmtId="164" fontId="1" fillId="0" borderId="16" xfId="0" applyNumberFormat="1" applyFont="1" applyFill="1" applyBorder="1" applyAlignment="1">
      <alignment horizontal="right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164" fontId="5" fillId="0" borderId="27" xfId="0" applyNumberFormat="1" applyFont="1" applyFill="1" applyBorder="1" applyAlignment="1">
      <alignment horizontal="right" vertical="center" wrapText="1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1" fillId="4" borderId="3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164" fontId="4" fillId="2" borderId="16" xfId="0" applyNumberFormat="1" applyFont="1" applyFill="1" applyBorder="1" applyAlignment="1">
      <alignment horizontal="right" vertical="center" wrapText="1"/>
    </xf>
    <xf numFmtId="164" fontId="1" fillId="4" borderId="16" xfId="0" applyNumberFormat="1" applyFont="1" applyFill="1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164" fontId="1" fillId="4" borderId="4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0" fontId="0" fillId="0" borderId="9" xfId="0" applyBorder="1" applyAlignment="1">
      <alignment horizontal="center"/>
    </xf>
    <xf numFmtId="164" fontId="1" fillId="4" borderId="4" xfId="0" applyNumberFormat="1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0" fillId="0" borderId="0" xfId="0" applyFill="1"/>
    <xf numFmtId="0" fontId="1" fillId="0" borderId="8" xfId="0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164" fontId="12" fillId="0" borderId="9" xfId="0" applyNumberFormat="1" applyFont="1" applyFill="1" applyBorder="1" applyAlignment="1">
      <alignment horizontal="right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164" fontId="12" fillId="0" borderId="16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12" fillId="0" borderId="7" xfId="0" applyNumberFormat="1" applyFont="1" applyFill="1" applyBorder="1" applyAlignment="1">
      <alignment horizontal="right" vertical="center" wrapText="1"/>
    </xf>
    <xf numFmtId="0" fontId="1" fillId="0" borderId="32" xfId="0" applyFont="1" applyFill="1" applyBorder="1" applyAlignment="1">
      <alignment horizontal="center" vertical="center" wrapText="1"/>
    </xf>
    <xf numFmtId="164" fontId="12" fillId="0" borderId="10" xfId="0" applyNumberFormat="1" applyFont="1" applyFill="1" applyBorder="1" applyAlignment="1">
      <alignment horizontal="right" vertical="center" wrapText="1"/>
    </xf>
    <xf numFmtId="0" fontId="12" fillId="4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tabSelected="1" workbookViewId="0">
      <pane ySplit="3" topLeftCell="A4" activePane="bottomLeft" state="frozen"/>
      <selection pane="bottomLeft" activeCell="E15" sqref="E15"/>
    </sheetView>
  </sheetViews>
  <sheetFormatPr baseColWidth="10" defaultRowHeight="15" x14ac:dyDescent="0.25"/>
  <cols>
    <col min="1" max="1" width="7.28515625" style="69" customWidth="1"/>
    <col min="2" max="2" width="7.140625" style="69" customWidth="1"/>
    <col min="3" max="3" width="10.85546875" style="13" customWidth="1"/>
    <col min="4" max="4" width="32.5703125" style="13" customWidth="1"/>
    <col min="5" max="5" width="11.7109375" style="13" customWidth="1"/>
    <col min="6" max="6" width="33" style="13" customWidth="1"/>
    <col min="7" max="7" width="12.28515625" style="13" customWidth="1"/>
    <col min="8" max="8" width="31.28515625" style="13" customWidth="1"/>
    <col min="9" max="9" width="6.140625" style="13" customWidth="1"/>
    <col min="10" max="10" width="8.42578125" style="13" customWidth="1"/>
    <col min="11" max="11" width="9.7109375" style="13" customWidth="1"/>
    <col min="12" max="12" width="12.140625" style="13" customWidth="1"/>
    <col min="13" max="13" width="14" style="13" customWidth="1"/>
    <col min="14" max="14" width="13.42578125" style="13" customWidth="1"/>
    <col min="15" max="15" width="11.5703125" style="13" customWidth="1"/>
    <col min="16" max="16" width="16.140625" style="13" customWidth="1"/>
    <col min="17" max="16384" width="11.42578125" style="13"/>
  </cols>
  <sheetData>
    <row r="1" spans="1:16" ht="15.75" thickBot="1" x14ac:dyDescent="0.3"/>
    <row r="2" spans="1:16" ht="22.5" customHeight="1" thickBot="1" x14ac:dyDescent="0.3">
      <c r="A2" s="123" t="s">
        <v>155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5"/>
    </row>
    <row r="3" spans="1:16" ht="44.25" customHeight="1" thickBot="1" x14ac:dyDescent="0.3">
      <c r="A3" s="58" t="s">
        <v>148</v>
      </c>
      <c r="B3" s="73" t="s">
        <v>147</v>
      </c>
      <c r="C3" s="59" t="s">
        <v>1</v>
      </c>
      <c r="D3" s="59" t="s">
        <v>40</v>
      </c>
      <c r="E3" s="59" t="s">
        <v>38</v>
      </c>
      <c r="F3" s="59" t="s">
        <v>2</v>
      </c>
      <c r="G3" s="59" t="s">
        <v>38</v>
      </c>
      <c r="H3" s="59" t="s">
        <v>2</v>
      </c>
      <c r="I3" s="60" t="s">
        <v>3</v>
      </c>
      <c r="J3" s="59" t="s">
        <v>223</v>
      </c>
      <c r="K3" s="59" t="s">
        <v>201</v>
      </c>
      <c r="L3" s="59" t="s">
        <v>77</v>
      </c>
      <c r="M3" s="59" t="s">
        <v>76</v>
      </c>
      <c r="N3" s="59" t="s">
        <v>93</v>
      </c>
      <c r="O3" s="62" t="s">
        <v>120</v>
      </c>
      <c r="P3" s="63" t="s">
        <v>121</v>
      </c>
    </row>
    <row r="4" spans="1:16" s="11" customFormat="1" ht="26.1" customHeight="1" x14ac:dyDescent="0.25">
      <c r="A4" s="28">
        <v>1</v>
      </c>
      <c r="B4" s="74">
        <v>1</v>
      </c>
      <c r="C4" s="29" t="s">
        <v>15</v>
      </c>
      <c r="D4" s="30" t="s">
        <v>10</v>
      </c>
      <c r="E4" s="29" t="s">
        <v>169</v>
      </c>
      <c r="F4" s="30" t="s">
        <v>30</v>
      </c>
      <c r="G4" s="29" t="s">
        <v>27</v>
      </c>
      <c r="H4" s="31" t="s">
        <v>139</v>
      </c>
      <c r="I4" s="29">
        <v>250</v>
      </c>
      <c r="J4" s="32">
        <v>6.92</v>
      </c>
      <c r="K4" s="64">
        <f t="shared" ref="K4:K6" si="0">I4*J4*15</f>
        <v>25950</v>
      </c>
      <c r="L4" s="64">
        <v>6480</v>
      </c>
      <c r="M4" s="64">
        <v>5535</v>
      </c>
      <c r="N4" s="64">
        <f t="shared" ref="N4:N6" si="1">SUM(K4:M4)</f>
        <v>37965</v>
      </c>
      <c r="O4" s="65" t="s">
        <v>52</v>
      </c>
      <c r="P4" s="66" t="s">
        <v>149</v>
      </c>
    </row>
    <row r="5" spans="1:16" s="11" customFormat="1" ht="26.1" customHeight="1" x14ac:dyDescent="0.25">
      <c r="A5" s="34">
        <v>1</v>
      </c>
      <c r="B5" s="75">
        <v>2</v>
      </c>
      <c r="C5" s="3" t="s">
        <v>15</v>
      </c>
      <c r="D5" s="2" t="s">
        <v>10</v>
      </c>
      <c r="E5" s="3" t="s">
        <v>169</v>
      </c>
      <c r="F5" s="2" t="s">
        <v>30</v>
      </c>
      <c r="G5" s="3" t="s">
        <v>27</v>
      </c>
      <c r="H5" s="5" t="s">
        <v>139</v>
      </c>
      <c r="I5" s="3">
        <v>250</v>
      </c>
      <c r="J5" s="4">
        <v>6.92</v>
      </c>
      <c r="K5" s="17">
        <f t="shared" si="0"/>
        <v>25950</v>
      </c>
      <c r="L5" s="17">
        <v>6480</v>
      </c>
      <c r="M5" s="17">
        <v>5535</v>
      </c>
      <c r="N5" s="17">
        <f t="shared" si="1"/>
        <v>37965</v>
      </c>
      <c r="O5" s="15" t="s">
        <v>52</v>
      </c>
      <c r="P5" s="67" t="s">
        <v>149</v>
      </c>
    </row>
    <row r="6" spans="1:16" s="11" customFormat="1" ht="26.1" customHeight="1" thickBot="1" x14ac:dyDescent="0.3">
      <c r="A6" s="37">
        <v>1</v>
      </c>
      <c r="B6" s="79">
        <v>3</v>
      </c>
      <c r="C6" s="38" t="s">
        <v>15</v>
      </c>
      <c r="D6" s="39" t="s">
        <v>10</v>
      </c>
      <c r="E6" s="38" t="s">
        <v>169</v>
      </c>
      <c r="F6" s="39" t="s">
        <v>30</v>
      </c>
      <c r="G6" s="38" t="s">
        <v>27</v>
      </c>
      <c r="H6" s="40" t="s">
        <v>139</v>
      </c>
      <c r="I6" s="38">
        <v>250</v>
      </c>
      <c r="J6" s="41">
        <v>6.92</v>
      </c>
      <c r="K6" s="80">
        <f t="shared" si="0"/>
        <v>25950</v>
      </c>
      <c r="L6" s="80">
        <v>6480</v>
      </c>
      <c r="M6" s="80">
        <v>5535</v>
      </c>
      <c r="N6" s="80">
        <f t="shared" si="1"/>
        <v>37965</v>
      </c>
      <c r="O6" s="53" t="s">
        <v>53</v>
      </c>
      <c r="P6" s="81" t="s">
        <v>149</v>
      </c>
    </row>
    <row r="7" spans="1:16" ht="15.75" thickBot="1" x14ac:dyDescent="0.3">
      <c r="A7" s="76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87">
        <f>+SUM(N4:N6)</f>
        <v>113895</v>
      </c>
      <c r="O7" s="25"/>
      <c r="P7" s="70"/>
    </row>
    <row r="8" spans="1:16" ht="15.75" thickBot="1" x14ac:dyDescent="0.3">
      <c r="A8" s="76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</row>
    <row r="9" spans="1:16" s="11" customFormat="1" ht="69" customHeight="1" x14ac:dyDescent="0.25">
      <c r="A9" s="28">
        <v>2</v>
      </c>
      <c r="B9" s="133">
        <v>4</v>
      </c>
      <c r="C9" s="29" t="s">
        <v>23</v>
      </c>
      <c r="D9" s="30" t="s">
        <v>133</v>
      </c>
      <c r="E9" s="29" t="s">
        <v>64</v>
      </c>
      <c r="F9" s="30" t="s">
        <v>140</v>
      </c>
      <c r="G9" s="29" t="s">
        <v>203</v>
      </c>
      <c r="H9" s="31" t="s">
        <v>69</v>
      </c>
      <c r="I9" s="29">
        <v>205</v>
      </c>
      <c r="J9" s="32">
        <v>7.15</v>
      </c>
      <c r="K9" s="64">
        <f t="shared" ref="K9" si="2">I9*J9*15</f>
        <v>21986.25</v>
      </c>
      <c r="L9" s="64">
        <v>6480</v>
      </c>
      <c r="M9" s="64">
        <v>5535</v>
      </c>
      <c r="N9" s="64">
        <f t="shared" ref="N9" si="3">SUM(K9:M9)</f>
        <v>34001.25</v>
      </c>
      <c r="O9" s="65" t="s">
        <v>52</v>
      </c>
      <c r="P9" s="66" t="s">
        <v>149</v>
      </c>
    </row>
    <row r="10" spans="1:16" s="11" customFormat="1" ht="60" customHeight="1" x14ac:dyDescent="0.25">
      <c r="A10" s="34">
        <v>2</v>
      </c>
      <c r="B10" s="134">
        <v>5</v>
      </c>
      <c r="C10" s="3" t="s">
        <v>23</v>
      </c>
      <c r="D10" s="2" t="s">
        <v>133</v>
      </c>
      <c r="E10" s="3" t="s">
        <v>64</v>
      </c>
      <c r="F10" s="2" t="s">
        <v>140</v>
      </c>
      <c r="G10" s="3" t="s">
        <v>203</v>
      </c>
      <c r="H10" s="5" t="s">
        <v>69</v>
      </c>
      <c r="I10" s="3">
        <v>205</v>
      </c>
      <c r="J10" s="4">
        <v>7.15</v>
      </c>
      <c r="K10" s="17">
        <f>I10*J10*15</f>
        <v>21986.25</v>
      </c>
      <c r="L10" s="17">
        <v>6480</v>
      </c>
      <c r="M10" s="17">
        <v>5535</v>
      </c>
      <c r="N10" s="17">
        <f>SUM(K10:M10)</f>
        <v>34001.25</v>
      </c>
      <c r="O10" s="15" t="s">
        <v>52</v>
      </c>
      <c r="P10" s="67" t="s">
        <v>122</v>
      </c>
    </row>
    <row r="11" spans="1:16" s="11" customFormat="1" ht="66" customHeight="1" thickBot="1" x14ac:dyDescent="0.3">
      <c r="A11" s="37">
        <v>2</v>
      </c>
      <c r="B11" s="135">
        <v>6</v>
      </c>
      <c r="C11" s="38" t="s">
        <v>23</v>
      </c>
      <c r="D11" s="39" t="s">
        <v>133</v>
      </c>
      <c r="E11" s="38" t="s">
        <v>64</v>
      </c>
      <c r="F11" s="39" t="s">
        <v>140</v>
      </c>
      <c r="G11" s="38" t="s">
        <v>203</v>
      </c>
      <c r="H11" s="40" t="s">
        <v>69</v>
      </c>
      <c r="I11" s="38">
        <v>205</v>
      </c>
      <c r="J11" s="41">
        <v>7.15</v>
      </c>
      <c r="K11" s="80">
        <f t="shared" ref="K11" si="4">I11*J11*15</f>
        <v>21986.25</v>
      </c>
      <c r="L11" s="80">
        <v>6480</v>
      </c>
      <c r="M11" s="80">
        <v>5535</v>
      </c>
      <c r="N11" s="80">
        <f t="shared" ref="N11" si="5">SUM(K11:M11)</f>
        <v>34001.25</v>
      </c>
      <c r="O11" s="53" t="s">
        <v>53</v>
      </c>
      <c r="P11" s="81" t="s">
        <v>149</v>
      </c>
    </row>
    <row r="12" spans="1:16" ht="15.75" thickBot="1" x14ac:dyDescent="0.3">
      <c r="A12" s="76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87">
        <f>+SUM(N9:N11)</f>
        <v>102003.75</v>
      </c>
      <c r="O12" s="69"/>
      <c r="P12" s="70"/>
    </row>
    <row r="13" spans="1:16" ht="15.75" thickBot="1" x14ac:dyDescent="0.3">
      <c r="A13" s="76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70"/>
    </row>
    <row r="14" spans="1:16" s="11" customFormat="1" ht="48" customHeight="1" x14ac:dyDescent="0.25">
      <c r="A14" s="28">
        <v>3</v>
      </c>
      <c r="B14" s="74">
        <v>7</v>
      </c>
      <c r="C14" s="29" t="s">
        <v>105</v>
      </c>
      <c r="D14" s="30" t="s">
        <v>108</v>
      </c>
      <c r="E14" s="29" t="s">
        <v>178</v>
      </c>
      <c r="F14" s="30" t="s">
        <v>187</v>
      </c>
      <c r="G14" s="29" t="s">
        <v>106</v>
      </c>
      <c r="H14" s="31" t="s">
        <v>107</v>
      </c>
      <c r="I14" s="29">
        <v>304</v>
      </c>
      <c r="J14" s="32">
        <v>7.2</v>
      </c>
      <c r="K14" s="64">
        <f t="shared" ref="K14:K15" si="6">I14*J14*15</f>
        <v>32832</v>
      </c>
      <c r="L14" s="64">
        <v>6480</v>
      </c>
      <c r="M14" s="64">
        <v>5535</v>
      </c>
      <c r="N14" s="64">
        <f t="shared" ref="N14:N15" si="7">SUM(K14:M14)</f>
        <v>44847</v>
      </c>
      <c r="O14" s="65" t="s">
        <v>52</v>
      </c>
      <c r="P14" s="66" t="s">
        <v>7</v>
      </c>
    </row>
    <row r="15" spans="1:16" s="11" customFormat="1" ht="51" customHeight="1" thickBot="1" x14ac:dyDescent="0.3">
      <c r="A15" s="37">
        <v>3</v>
      </c>
      <c r="B15" s="79">
        <v>8</v>
      </c>
      <c r="C15" s="38" t="s">
        <v>152</v>
      </c>
      <c r="D15" s="39" t="s">
        <v>11</v>
      </c>
      <c r="E15" s="38" t="s">
        <v>204</v>
      </c>
      <c r="F15" s="39" t="s">
        <v>16</v>
      </c>
      <c r="G15" s="38" t="s">
        <v>205</v>
      </c>
      <c r="H15" s="40" t="s">
        <v>216</v>
      </c>
      <c r="I15" s="136">
        <v>310</v>
      </c>
      <c r="J15" s="41">
        <v>7.4</v>
      </c>
      <c r="K15" s="137">
        <f t="shared" si="6"/>
        <v>34410</v>
      </c>
      <c r="L15" s="80">
        <v>6480</v>
      </c>
      <c r="M15" s="80">
        <v>5535</v>
      </c>
      <c r="N15" s="80">
        <f t="shared" si="7"/>
        <v>46425</v>
      </c>
      <c r="O15" s="53" t="s">
        <v>52</v>
      </c>
      <c r="P15" s="81" t="s">
        <v>7</v>
      </c>
    </row>
    <row r="16" spans="1:16" ht="15.75" thickBot="1" x14ac:dyDescent="0.3">
      <c r="A16" s="76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87">
        <f>+SUM(N14:N15)</f>
        <v>91272</v>
      </c>
      <c r="O16" s="69"/>
      <c r="P16" s="70"/>
    </row>
    <row r="17" spans="1:16" ht="15.75" thickBot="1" x14ac:dyDescent="0.3">
      <c r="A17" s="76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70"/>
    </row>
    <row r="18" spans="1:16" s="11" customFormat="1" ht="26.1" customHeight="1" x14ac:dyDescent="0.25">
      <c r="A18" s="28">
        <v>4</v>
      </c>
      <c r="B18" s="74">
        <v>9</v>
      </c>
      <c r="C18" s="29" t="s">
        <v>166</v>
      </c>
      <c r="D18" s="30" t="s">
        <v>4</v>
      </c>
      <c r="E18" s="29"/>
      <c r="F18" s="30"/>
      <c r="G18" s="29"/>
      <c r="H18" s="31"/>
      <c r="I18" s="29">
        <v>170</v>
      </c>
      <c r="J18" s="32">
        <v>6.92</v>
      </c>
      <c r="K18" s="64">
        <f t="shared" ref="K18:K20" si="8">I18*J18*15</f>
        <v>17646</v>
      </c>
      <c r="L18" s="64">
        <v>6480</v>
      </c>
      <c r="M18" s="64">
        <v>5535</v>
      </c>
      <c r="N18" s="64">
        <f t="shared" ref="N18:N20" si="9">SUM(K18:M18)</f>
        <v>29661</v>
      </c>
      <c r="O18" s="65" t="s">
        <v>52</v>
      </c>
      <c r="P18" s="66" t="s">
        <v>149</v>
      </c>
    </row>
    <row r="19" spans="1:16" s="11" customFormat="1" ht="26.1" customHeight="1" x14ac:dyDescent="0.25">
      <c r="A19" s="34">
        <v>4</v>
      </c>
      <c r="B19" s="75">
        <v>10</v>
      </c>
      <c r="C19" s="3" t="s">
        <v>166</v>
      </c>
      <c r="D19" s="2" t="s">
        <v>4</v>
      </c>
      <c r="E19" s="3"/>
      <c r="F19" s="2"/>
      <c r="G19" s="3"/>
      <c r="H19" s="5"/>
      <c r="I19" s="3">
        <v>170</v>
      </c>
      <c r="J19" s="4">
        <v>6.92</v>
      </c>
      <c r="K19" s="17">
        <f t="shared" si="8"/>
        <v>17646</v>
      </c>
      <c r="L19" s="17">
        <v>6480</v>
      </c>
      <c r="M19" s="17">
        <v>5535</v>
      </c>
      <c r="N19" s="17">
        <f t="shared" si="9"/>
        <v>29661</v>
      </c>
      <c r="O19" s="15" t="s">
        <v>52</v>
      </c>
      <c r="P19" s="67" t="s">
        <v>149</v>
      </c>
    </row>
    <row r="20" spans="1:16" s="11" customFormat="1" ht="26.1" customHeight="1" thickBot="1" x14ac:dyDescent="0.3">
      <c r="A20" s="37">
        <v>4</v>
      </c>
      <c r="B20" s="79">
        <v>11</v>
      </c>
      <c r="C20" s="38" t="s">
        <v>166</v>
      </c>
      <c r="D20" s="39" t="s">
        <v>4</v>
      </c>
      <c r="E20" s="38"/>
      <c r="F20" s="39"/>
      <c r="G20" s="38"/>
      <c r="H20" s="40"/>
      <c r="I20" s="38">
        <v>170</v>
      </c>
      <c r="J20" s="41">
        <v>6.92</v>
      </c>
      <c r="K20" s="80">
        <f t="shared" si="8"/>
        <v>17646</v>
      </c>
      <c r="L20" s="80">
        <v>6480</v>
      </c>
      <c r="M20" s="80">
        <v>5535</v>
      </c>
      <c r="N20" s="80">
        <f t="shared" si="9"/>
        <v>29661</v>
      </c>
      <c r="O20" s="53" t="s">
        <v>53</v>
      </c>
      <c r="P20" s="81" t="s">
        <v>149</v>
      </c>
    </row>
    <row r="21" spans="1:16" ht="15.75" thickBot="1" x14ac:dyDescent="0.3">
      <c r="A21" s="76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87">
        <f>+SUM(N18:N20)</f>
        <v>88983</v>
      </c>
      <c r="O21" s="69"/>
      <c r="P21" s="70"/>
    </row>
    <row r="22" spans="1:16" ht="15.75" thickBot="1" x14ac:dyDescent="0.3">
      <c r="A22" s="76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70"/>
    </row>
    <row r="23" spans="1:16" s="11" customFormat="1" ht="26.1" customHeight="1" x14ac:dyDescent="0.25">
      <c r="A23" s="28">
        <v>5</v>
      </c>
      <c r="B23" s="74">
        <v>12</v>
      </c>
      <c r="C23" s="29" t="s">
        <v>33</v>
      </c>
      <c r="D23" s="30" t="s">
        <v>92</v>
      </c>
      <c r="E23" s="29" t="s">
        <v>172</v>
      </c>
      <c r="F23" s="30" t="s">
        <v>29</v>
      </c>
      <c r="G23" s="29" t="s">
        <v>208</v>
      </c>
      <c r="H23" s="31" t="s">
        <v>34</v>
      </c>
      <c r="I23" s="29">
        <v>170</v>
      </c>
      <c r="J23" s="32">
        <v>6.64</v>
      </c>
      <c r="K23" s="64">
        <f>I23*J23*15</f>
        <v>16932</v>
      </c>
      <c r="L23" s="64">
        <v>6480</v>
      </c>
      <c r="M23" s="64">
        <v>5535</v>
      </c>
      <c r="N23" s="64">
        <f>SUM(K23:M23)</f>
        <v>28947</v>
      </c>
      <c r="O23" s="65" t="s">
        <v>52</v>
      </c>
      <c r="P23" s="66" t="s">
        <v>149</v>
      </c>
    </row>
    <row r="24" spans="1:16" s="11" customFormat="1" ht="26.1" customHeight="1" x14ac:dyDescent="0.25">
      <c r="A24" s="34">
        <v>5</v>
      </c>
      <c r="B24" s="75">
        <v>13</v>
      </c>
      <c r="C24" s="3" t="s">
        <v>33</v>
      </c>
      <c r="D24" s="2" t="s">
        <v>92</v>
      </c>
      <c r="E24" s="3" t="s">
        <v>172</v>
      </c>
      <c r="F24" s="2" t="s">
        <v>29</v>
      </c>
      <c r="G24" s="3" t="s">
        <v>208</v>
      </c>
      <c r="H24" s="5" t="s">
        <v>34</v>
      </c>
      <c r="I24" s="3">
        <v>170</v>
      </c>
      <c r="J24" s="4">
        <v>6.64</v>
      </c>
      <c r="K24" s="17">
        <f>I24*J24*15</f>
        <v>16932</v>
      </c>
      <c r="L24" s="17">
        <v>6480</v>
      </c>
      <c r="M24" s="17">
        <v>5535</v>
      </c>
      <c r="N24" s="17">
        <f>SUM(K24:M24)</f>
        <v>28947</v>
      </c>
      <c r="O24" s="15" t="s">
        <v>52</v>
      </c>
      <c r="P24" s="67" t="s">
        <v>149</v>
      </c>
    </row>
    <row r="25" spans="1:16" s="11" customFormat="1" ht="26.1" customHeight="1" thickBot="1" x14ac:dyDescent="0.3">
      <c r="A25" s="37">
        <v>5</v>
      </c>
      <c r="B25" s="79">
        <v>14</v>
      </c>
      <c r="C25" s="38" t="s">
        <v>33</v>
      </c>
      <c r="D25" s="39" t="s">
        <v>92</v>
      </c>
      <c r="E25" s="38" t="s">
        <v>172</v>
      </c>
      <c r="F25" s="39" t="s">
        <v>29</v>
      </c>
      <c r="G25" s="38" t="s">
        <v>208</v>
      </c>
      <c r="H25" s="40" t="s">
        <v>34</v>
      </c>
      <c r="I25" s="38">
        <v>170</v>
      </c>
      <c r="J25" s="41">
        <v>6.64</v>
      </c>
      <c r="K25" s="80">
        <f>I25*J25*15</f>
        <v>16932</v>
      </c>
      <c r="L25" s="80">
        <v>6480</v>
      </c>
      <c r="M25" s="80">
        <v>5535</v>
      </c>
      <c r="N25" s="80">
        <f>SUM(K25:M25)</f>
        <v>28947</v>
      </c>
      <c r="O25" s="53" t="s">
        <v>53</v>
      </c>
      <c r="P25" s="81" t="s">
        <v>149</v>
      </c>
    </row>
    <row r="26" spans="1:16" ht="15.75" thickBot="1" x14ac:dyDescent="0.3">
      <c r="A26" s="76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87">
        <f>+SUM(N23:N25)</f>
        <v>86841</v>
      </c>
      <c r="O26" s="69"/>
      <c r="P26" s="70"/>
    </row>
    <row r="27" spans="1:16" ht="15.75" thickBot="1" x14ac:dyDescent="0.3">
      <c r="A27" s="76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70"/>
    </row>
    <row r="28" spans="1:16" s="11" customFormat="1" ht="26.1" customHeight="1" x14ac:dyDescent="0.25">
      <c r="A28" s="28">
        <v>6</v>
      </c>
      <c r="B28" s="74">
        <v>15</v>
      </c>
      <c r="C28" s="29" t="s">
        <v>33</v>
      </c>
      <c r="D28" s="30" t="s">
        <v>35</v>
      </c>
      <c r="E28" s="29" t="s">
        <v>170</v>
      </c>
      <c r="F28" s="30" t="s">
        <v>143</v>
      </c>
      <c r="G28" s="29" t="s">
        <v>32</v>
      </c>
      <c r="H28" s="31" t="s">
        <v>131</v>
      </c>
      <c r="I28" s="29">
        <v>150</v>
      </c>
      <c r="J28" s="32">
        <v>6.64</v>
      </c>
      <c r="K28" s="64">
        <f t="shared" ref="K28:K30" si="10">I28*J28*15</f>
        <v>14940</v>
      </c>
      <c r="L28" s="64">
        <v>6480</v>
      </c>
      <c r="M28" s="64">
        <v>5535</v>
      </c>
      <c r="N28" s="64">
        <f t="shared" ref="N28:N30" si="11">SUM(K28:M28)</f>
        <v>26955</v>
      </c>
      <c r="O28" s="65" t="s">
        <v>52</v>
      </c>
      <c r="P28" s="66" t="s">
        <v>149</v>
      </c>
    </row>
    <row r="29" spans="1:16" s="11" customFormat="1" ht="26.1" customHeight="1" x14ac:dyDescent="0.25">
      <c r="A29" s="34">
        <v>6</v>
      </c>
      <c r="B29" s="75">
        <v>16</v>
      </c>
      <c r="C29" s="3" t="s">
        <v>33</v>
      </c>
      <c r="D29" s="2" t="s">
        <v>35</v>
      </c>
      <c r="E29" s="3" t="s">
        <v>170</v>
      </c>
      <c r="F29" s="2" t="s">
        <v>143</v>
      </c>
      <c r="G29" s="3" t="s">
        <v>32</v>
      </c>
      <c r="H29" s="5" t="s">
        <v>131</v>
      </c>
      <c r="I29" s="3">
        <v>150</v>
      </c>
      <c r="J29" s="4">
        <v>6.64</v>
      </c>
      <c r="K29" s="17">
        <f t="shared" si="10"/>
        <v>14940</v>
      </c>
      <c r="L29" s="17">
        <v>6480</v>
      </c>
      <c r="M29" s="17">
        <v>5535</v>
      </c>
      <c r="N29" s="17">
        <f t="shared" si="11"/>
        <v>26955</v>
      </c>
      <c r="O29" s="15" t="s">
        <v>52</v>
      </c>
      <c r="P29" s="67" t="s">
        <v>149</v>
      </c>
    </row>
    <row r="30" spans="1:16" s="11" customFormat="1" ht="26.1" customHeight="1" thickBot="1" x14ac:dyDescent="0.3">
      <c r="A30" s="37">
        <v>6</v>
      </c>
      <c r="B30" s="79">
        <v>17</v>
      </c>
      <c r="C30" s="38" t="s">
        <v>33</v>
      </c>
      <c r="D30" s="39" t="s">
        <v>35</v>
      </c>
      <c r="E30" s="38" t="s">
        <v>170</v>
      </c>
      <c r="F30" s="39" t="s">
        <v>142</v>
      </c>
      <c r="G30" s="38" t="s">
        <v>32</v>
      </c>
      <c r="H30" s="40" t="s">
        <v>141</v>
      </c>
      <c r="I30" s="38">
        <v>150</v>
      </c>
      <c r="J30" s="41">
        <v>6.64</v>
      </c>
      <c r="K30" s="80">
        <f t="shared" si="10"/>
        <v>14940</v>
      </c>
      <c r="L30" s="80">
        <v>6480</v>
      </c>
      <c r="M30" s="80">
        <v>5535</v>
      </c>
      <c r="N30" s="80">
        <f t="shared" si="11"/>
        <v>26955</v>
      </c>
      <c r="O30" s="53" t="s">
        <v>53</v>
      </c>
      <c r="P30" s="81" t="s">
        <v>149</v>
      </c>
    </row>
    <row r="31" spans="1:16" ht="15.75" thickBot="1" x14ac:dyDescent="0.3">
      <c r="A31" s="76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87">
        <f>+SUM(N28:N30)</f>
        <v>80865</v>
      </c>
      <c r="O31" s="69"/>
      <c r="P31" s="70"/>
    </row>
    <row r="32" spans="1:16" ht="15.75" thickBot="1" x14ac:dyDescent="0.3">
      <c r="A32" s="76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70"/>
    </row>
    <row r="33" spans="1:16" s="11" customFormat="1" ht="26.1" customHeight="1" x14ac:dyDescent="0.25">
      <c r="A33" s="28">
        <v>7</v>
      </c>
      <c r="B33" s="74">
        <v>18</v>
      </c>
      <c r="C33" s="29" t="s">
        <v>168</v>
      </c>
      <c r="D33" s="30" t="s">
        <v>96</v>
      </c>
      <c r="E33" s="29"/>
      <c r="F33" s="30"/>
      <c r="G33" s="29"/>
      <c r="H33" s="31"/>
      <c r="I33" s="29">
        <v>270</v>
      </c>
      <c r="J33" s="32">
        <v>6.95</v>
      </c>
      <c r="K33" s="64">
        <f t="shared" ref="K33:K34" si="12">I33*J33*15</f>
        <v>28147.5</v>
      </c>
      <c r="L33" s="64">
        <v>6480</v>
      </c>
      <c r="M33" s="64">
        <v>5535</v>
      </c>
      <c r="N33" s="64">
        <f t="shared" ref="N33:N34" si="13">SUM(K33:M33)</f>
        <v>40162.5</v>
      </c>
      <c r="O33" s="65" t="s">
        <v>52</v>
      </c>
      <c r="P33" s="66" t="s">
        <v>149</v>
      </c>
    </row>
    <row r="34" spans="1:16" s="11" customFormat="1" ht="26.1" customHeight="1" thickBot="1" x14ac:dyDescent="0.3">
      <c r="A34" s="37">
        <v>7</v>
      </c>
      <c r="B34" s="79">
        <v>19</v>
      </c>
      <c r="C34" s="38" t="s">
        <v>168</v>
      </c>
      <c r="D34" s="39" t="s">
        <v>96</v>
      </c>
      <c r="E34" s="41"/>
      <c r="F34" s="39"/>
      <c r="G34" s="38"/>
      <c r="H34" s="40"/>
      <c r="I34" s="38">
        <v>270</v>
      </c>
      <c r="J34" s="41">
        <v>6.95</v>
      </c>
      <c r="K34" s="80">
        <f t="shared" si="12"/>
        <v>28147.5</v>
      </c>
      <c r="L34" s="80">
        <v>6480</v>
      </c>
      <c r="M34" s="80">
        <v>5535</v>
      </c>
      <c r="N34" s="80">
        <f t="shared" si="13"/>
        <v>40162.5</v>
      </c>
      <c r="O34" s="53" t="s">
        <v>53</v>
      </c>
      <c r="P34" s="81" t="s">
        <v>149</v>
      </c>
    </row>
    <row r="35" spans="1:16" ht="15.75" thickBot="1" x14ac:dyDescent="0.3">
      <c r="A35" s="76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87">
        <f>+SUM(N33:N34)</f>
        <v>80325</v>
      </c>
      <c r="O35" s="25"/>
      <c r="P35" s="70"/>
    </row>
    <row r="36" spans="1:16" ht="15.75" thickBot="1" x14ac:dyDescent="0.3">
      <c r="A36" s="76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70"/>
    </row>
    <row r="37" spans="1:16" s="11" customFormat="1" ht="26.1" customHeight="1" x14ac:dyDescent="0.25">
      <c r="A37" s="28">
        <v>8</v>
      </c>
      <c r="B37" s="74">
        <v>20</v>
      </c>
      <c r="C37" s="29" t="s">
        <v>173</v>
      </c>
      <c r="D37" s="30" t="s">
        <v>206</v>
      </c>
      <c r="E37" s="29"/>
      <c r="F37" s="30"/>
      <c r="G37" s="29"/>
      <c r="H37" s="31"/>
      <c r="I37" s="29">
        <v>250</v>
      </c>
      <c r="J37" s="32">
        <v>7.2</v>
      </c>
      <c r="K37" s="64">
        <f>I37*J37*15</f>
        <v>27000</v>
      </c>
      <c r="L37" s="64">
        <v>6480</v>
      </c>
      <c r="M37" s="64">
        <v>5535</v>
      </c>
      <c r="N37" s="64">
        <f>SUM(K37:M37)</f>
        <v>39015</v>
      </c>
      <c r="O37" s="65" t="s">
        <v>52</v>
      </c>
      <c r="P37" s="66" t="s">
        <v>145</v>
      </c>
    </row>
    <row r="38" spans="1:16" s="11" customFormat="1" ht="26.1" customHeight="1" thickBot="1" x14ac:dyDescent="0.3">
      <c r="A38" s="37">
        <v>8</v>
      </c>
      <c r="B38" s="79">
        <v>21</v>
      </c>
      <c r="C38" s="38" t="s">
        <v>168</v>
      </c>
      <c r="D38" s="39" t="s">
        <v>207</v>
      </c>
      <c r="E38" s="41"/>
      <c r="F38" s="39"/>
      <c r="G38" s="38"/>
      <c r="H38" s="40"/>
      <c r="I38" s="38">
        <v>270</v>
      </c>
      <c r="J38" s="41">
        <v>6.95</v>
      </c>
      <c r="K38" s="80">
        <f>I38*J38*15</f>
        <v>28147.5</v>
      </c>
      <c r="L38" s="80">
        <v>6480</v>
      </c>
      <c r="M38" s="80">
        <v>5535</v>
      </c>
      <c r="N38" s="80">
        <f>SUM(K38:M38)</f>
        <v>40162.5</v>
      </c>
      <c r="O38" s="53" t="s">
        <v>52</v>
      </c>
      <c r="P38" s="81" t="s">
        <v>145</v>
      </c>
    </row>
    <row r="39" spans="1:16" ht="15.75" thickBot="1" x14ac:dyDescent="0.3">
      <c r="A39" s="76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87">
        <f>+SUM(N37:N38)</f>
        <v>79177.5</v>
      </c>
      <c r="O39" s="69"/>
      <c r="P39" s="70"/>
    </row>
    <row r="40" spans="1:16" ht="15.75" thickBot="1" x14ac:dyDescent="0.3">
      <c r="A40" s="76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70"/>
    </row>
    <row r="41" spans="1:16" s="11" customFormat="1" ht="26.1" customHeight="1" x14ac:dyDescent="0.25">
      <c r="A41" s="28">
        <v>9</v>
      </c>
      <c r="B41" s="74">
        <v>22</v>
      </c>
      <c r="C41" s="29" t="s">
        <v>19</v>
      </c>
      <c r="D41" s="30" t="s">
        <v>25</v>
      </c>
      <c r="E41" s="29" t="s">
        <v>162</v>
      </c>
      <c r="F41" s="30" t="s">
        <v>97</v>
      </c>
      <c r="G41" s="29" t="s">
        <v>20</v>
      </c>
      <c r="H41" s="31" t="s">
        <v>138</v>
      </c>
      <c r="I41" s="29">
        <v>250</v>
      </c>
      <c r="J41" s="32">
        <v>7.27</v>
      </c>
      <c r="K41" s="64">
        <f t="shared" ref="K41" si="14">I41*J41*15</f>
        <v>27262.5</v>
      </c>
      <c r="L41" s="64">
        <v>6480</v>
      </c>
      <c r="M41" s="64">
        <v>5535</v>
      </c>
      <c r="N41" s="64">
        <f t="shared" ref="N41" si="15">SUM(K41:M41)</f>
        <v>39277.5</v>
      </c>
      <c r="O41" s="65" t="s">
        <v>52</v>
      </c>
      <c r="P41" s="66" t="s">
        <v>149</v>
      </c>
    </row>
    <row r="42" spans="1:16" s="11" customFormat="1" ht="26.1" customHeight="1" thickBot="1" x14ac:dyDescent="0.3">
      <c r="A42" s="37">
        <v>9</v>
      </c>
      <c r="B42" s="79">
        <v>23</v>
      </c>
      <c r="C42" s="38" t="s">
        <v>19</v>
      </c>
      <c r="D42" s="39" t="s">
        <v>25</v>
      </c>
      <c r="E42" s="41" t="s">
        <v>162</v>
      </c>
      <c r="F42" s="39" t="s">
        <v>97</v>
      </c>
      <c r="G42" s="38" t="s">
        <v>20</v>
      </c>
      <c r="H42" s="40" t="s">
        <v>138</v>
      </c>
      <c r="I42" s="38">
        <v>250</v>
      </c>
      <c r="J42" s="41">
        <v>7.27</v>
      </c>
      <c r="K42" s="80">
        <f t="shared" ref="K42" si="16">I42*J42*15</f>
        <v>27262.5</v>
      </c>
      <c r="L42" s="80">
        <v>6480</v>
      </c>
      <c r="M42" s="80">
        <v>5535</v>
      </c>
      <c r="N42" s="80">
        <f t="shared" ref="N42" si="17">SUM(K42:M42)</f>
        <v>39277.5</v>
      </c>
      <c r="O42" s="53" t="s">
        <v>53</v>
      </c>
      <c r="P42" s="81" t="s">
        <v>149</v>
      </c>
    </row>
    <row r="43" spans="1:16" ht="15.75" thickBot="1" x14ac:dyDescent="0.3">
      <c r="A43" s="76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87">
        <f>+SUM(N41:N42)</f>
        <v>78555</v>
      </c>
      <c r="O43" s="69"/>
      <c r="P43" s="70"/>
    </row>
    <row r="44" spans="1:16" ht="15.75" thickBot="1" x14ac:dyDescent="0.3">
      <c r="A44" s="76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70"/>
    </row>
    <row r="45" spans="1:16" s="11" customFormat="1" ht="26.1" customHeight="1" x14ac:dyDescent="0.25">
      <c r="A45" s="28">
        <v>10</v>
      </c>
      <c r="B45" s="74">
        <v>24</v>
      </c>
      <c r="C45" s="29" t="s">
        <v>168</v>
      </c>
      <c r="D45" s="30" t="s">
        <v>89</v>
      </c>
      <c r="E45" s="32"/>
      <c r="F45" s="30"/>
      <c r="G45" s="29"/>
      <c r="H45" s="31"/>
      <c r="I45" s="29">
        <v>270</v>
      </c>
      <c r="J45" s="32">
        <v>6.95</v>
      </c>
      <c r="K45" s="64">
        <f t="shared" ref="K45:K46" si="18">I45*J45*15</f>
        <v>28147.5</v>
      </c>
      <c r="L45" s="64">
        <v>6480</v>
      </c>
      <c r="M45" s="64">
        <v>5535</v>
      </c>
      <c r="N45" s="64">
        <f t="shared" ref="N45:N46" si="19">SUM(K45:M45)</f>
        <v>40162.5</v>
      </c>
      <c r="O45" s="65" t="s">
        <v>52</v>
      </c>
      <c r="P45" s="85" t="s">
        <v>7</v>
      </c>
    </row>
    <row r="46" spans="1:16" s="11" customFormat="1" ht="26.1" customHeight="1" thickBot="1" x14ac:dyDescent="0.3">
      <c r="A46" s="37">
        <v>10</v>
      </c>
      <c r="B46" s="79">
        <v>25</v>
      </c>
      <c r="C46" s="38" t="s">
        <v>26</v>
      </c>
      <c r="D46" s="39" t="s">
        <v>85</v>
      </c>
      <c r="E46" s="38" t="s">
        <v>167</v>
      </c>
      <c r="F46" s="39" t="s">
        <v>119</v>
      </c>
      <c r="G46" s="38" t="s">
        <v>116</v>
      </c>
      <c r="H46" s="40" t="s">
        <v>137</v>
      </c>
      <c r="I46" s="38">
        <v>250</v>
      </c>
      <c r="J46" s="41">
        <v>6.95</v>
      </c>
      <c r="K46" s="80">
        <f t="shared" si="18"/>
        <v>26062.5</v>
      </c>
      <c r="L46" s="80">
        <v>6480</v>
      </c>
      <c r="M46" s="80">
        <v>5535</v>
      </c>
      <c r="N46" s="80">
        <f t="shared" si="19"/>
        <v>38077.5</v>
      </c>
      <c r="O46" s="53" t="s">
        <v>53</v>
      </c>
      <c r="P46" s="86" t="s">
        <v>7</v>
      </c>
    </row>
    <row r="47" spans="1:16" ht="15.75" thickBot="1" x14ac:dyDescent="0.3">
      <c r="A47" s="76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87">
        <f>+SUM(N45:N46)</f>
        <v>78240</v>
      </c>
      <c r="O47" s="69"/>
      <c r="P47" s="70"/>
    </row>
    <row r="48" spans="1:16" ht="15.75" thickBot="1" x14ac:dyDescent="0.3">
      <c r="A48" s="76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70"/>
    </row>
    <row r="49" spans="1:16" s="11" customFormat="1" ht="26.1" customHeight="1" x14ac:dyDescent="0.25">
      <c r="A49" s="28">
        <v>11</v>
      </c>
      <c r="B49" s="74">
        <v>26</v>
      </c>
      <c r="C49" s="29" t="s">
        <v>174</v>
      </c>
      <c r="D49" s="30" t="s">
        <v>98</v>
      </c>
      <c r="E49" s="32"/>
      <c r="F49" s="30"/>
      <c r="G49" s="29"/>
      <c r="H49" s="31"/>
      <c r="I49" s="29">
        <v>130</v>
      </c>
      <c r="J49" s="32">
        <v>7.15</v>
      </c>
      <c r="K49" s="64">
        <f t="shared" ref="K49:K51" si="20">I49*J49*15</f>
        <v>13942.5</v>
      </c>
      <c r="L49" s="64">
        <v>6480</v>
      </c>
      <c r="M49" s="64">
        <v>5535</v>
      </c>
      <c r="N49" s="64">
        <f t="shared" ref="N49:N51" si="21">SUM(K49:M49)</f>
        <v>25957.5</v>
      </c>
      <c r="O49" s="65" t="s">
        <v>52</v>
      </c>
      <c r="P49" s="66" t="s">
        <v>149</v>
      </c>
    </row>
    <row r="50" spans="1:16" s="11" customFormat="1" ht="26.1" customHeight="1" x14ac:dyDescent="0.25">
      <c r="A50" s="34">
        <v>11</v>
      </c>
      <c r="B50" s="75">
        <v>27</v>
      </c>
      <c r="C50" s="3" t="s">
        <v>174</v>
      </c>
      <c r="D50" s="2" t="s">
        <v>98</v>
      </c>
      <c r="E50" s="3"/>
      <c r="F50" s="2"/>
      <c r="G50" s="3"/>
      <c r="H50" s="5"/>
      <c r="I50" s="3">
        <v>130</v>
      </c>
      <c r="J50" s="4">
        <v>7.15</v>
      </c>
      <c r="K50" s="17">
        <f t="shared" si="20"/>
        <v>13942.5</v>
      </c>
      <c r="L50" s="17">
        <v>6480</v>
      </c>
      <c r="M50" s="17">
        <v>5535</v>
      </c>
      <c r="N50" s="17">
        <f t="shared" si="21"/>
        <v>25957.5</v>
      </c>
      <c r="O50" s="15" t="s">
        <v>52</v>
      </c>
      <c r="P50" s="67" t="s">
        <v>149</v>
      </c>
    </row>
    <row r="51" spans="1:16" s="11" customFormat="1" ht="26.1" customHeight="1" thickBot="1" x14ac:dyDescent="0.3">
      <c r="A51" s="37">
        <v>11</v>
      </c>
      <c r="B51" s="79">
        <v>28</v>
      </c>
      <c r="C51" s="38" t="s">
        <v>174</v>
      </c>
      <c r="D51" s="39" t="s">
        <v>28</v>
      </c>
      <c r="E51" s="41"/>
      <c r="F51" s="39"/>
      <c r="G51" s="38"/>
      <c r="H51" s="40"/>
      <c r="I51" s="38">
        <v>130</v>
      </c>
      <c r="J51" s="41">
        <v>7.15</v>
      </c>
      <c r="K51" s="80">
        <f t="shared" si="20"/>
        <v>13942.5</v>
      </c>
      <c r="L51" s="80">
        <v>6480</v>
      </c>
      <c r="M51" s="80">
        <v>5535</v>
      </c>
      <c r="N51" s="80">
        <f t="shared" si="21"/>
        <v>25957.5</v>
      </c>
      <c r="O51" s="53" t="s">
        <v>53</v>
      </c>
      <c r="P51" s="81" t="s">
        <v>149</v>
      </c>
    </row>
    <row r="52" spans="1:16" ht="15.75" thickBot="1" x14ac:dyDescent="0.3">
      <c r="A52" s="76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87">
        <f>+SUM(N49:N51)</f>
        <v>77872.5</v>
      </c>
      <c r="O52" s="69"/>
      <c r="P52" s="70"/>
    </row>
    <row r="53" spans="1:16" ht="15.75" thickBot="1" x14ac:dyDescent="0.3">
      <c r="A53" s="76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70"/>
    </row>
    <row r="54" spans="1:16" s="11" customFormat="1" ht="26.1" customHeight="1" x14ac:dyDescent="0.25">
      <c r="A54" s="28">
        <v>12</v>
      </c>
      <c r="B54" s="74">
        <v>29</v>
      </c>
      <c r="C54" s="29" t="s">
        <v>26</v>
      </c>
      <c r="D54" s="30" t="s">
        <v>85</v>
      </c>
      <c r="E54" s="29" t="s">
        <v>167</v>
      </c>
      <c r="F54" s="30" t="s">
        <v>113</v>
      </c>
      <c r="G54" s="29" t="s">
        <v>116</v>
      </c>
      <c r="H54" s="31" t="s">
        <v>137</v>
      </c>
      <c r="I54" s="29">
        <v>250</v>
      </c>
      <c r="J54" s="32">
        <v>6.95</v>
      </c>
      <c r="K54" s="64">
        <f t="shared" ref="K54:K55" si="22">I54*J54*15</f>
        <v>26062.5</v>
      </c>
      <c r="L54" s="64">
        <v>6480</v>
      </c>
      <c r="M54" s="64">
        <v>5535</v>
      </c>
      <c r="N54" s="64">
        <f t="shared" ref="N54:N55" si="23">SUM(K54:M54)</f>
        <v>38077.5</v>
      </c>
      <c r="O54" s="65" t="s">
        <v>52</v>
      </c>
      <c r="P54" s="66" t="s">
        <v>149</v>
      </c>
    </row>
    <row r="55" spans="1:16" s="11" customFormat="1" ht="26.1" customHeight="1" thickBot="1" x14ac:dyDescent="0.3">
      <c r="A55" s="37">
        <v>12</v>
      </c>
      <c r="B55" s="79">
        <v>30</v>
      </c>
      <c r="C55" s="38" t="s">
        <v>26</v>
      </c>
      <c r="D55" s="39" t="s">
        <v>85</v>
      </c>
      <c r="E55" s="38" t="s">
        <v>167</v>
      </c>
      <c r="F55" s="39" t="s">
        <v>119</v>
      </c>
      <c r="G55" s="38" t="s">
        <v>116</v>
      </c>
      <c r="H55" s="40" t="s">
        <v>137</v>
      </c>
      <c r="I55" s="38">
        <v>250</v>
      </c>
      <c r="J55" s="41">
        <v>6.95</v>
      </c>
      <c r="K55" s="80">
        <f t="shared" si="22"/>
        <v>26062.5</v>
      </c>
      <c r="L55" s="80">
        <v>6480</v>
      </c>
      <c r="M55" s="80">
        <v>5535</v>
      </c>
      <c r="N55" s="80">
        <f t="shared" si="23"/>
        <v>38077.5</v>
      </c>
      <c r="O55" s="53" t="s">
        <v>53</v>
      </c>
      <c r="P55" s="81" t="s">
        <v>149</v>
      </c>
    </row>
    <row r="56" spans="1:16" ht="15.75" thickBot="1" x14ac:dyDescent="0.3">
      <c r="A56" s="76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87">
        <f>+SUM(N54:N55)</f>
        <v>76155</v>
      </c>
      <c r="O56" s="69"/>
      <c r="P56" s="70"/>
    </row>
    <row r="57" spans="1:16" ht="15.75" thickBot="1" x14ac:dyDescent="0.3">
      <c r="A57" s="76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70"/>
    </row>
    <row r="58" spans="1:16" s="11" customFormat="1" ht="26.1" customHeight="1" x14ac:dyDescent="0.25">
      <c r="A58" s="28">
        <v>13</v>
      </c>
      <c r="B58" s="74">
        <v>31</v>
      </c>
      <c r="C58" s="29" t="s">
        <v>175</v>
      </c>
      <c r="D58" s="30" t="s">
        <v>90</v>
      </c>
      <c r="E58" s="29"/>
      <c r="F58" s="30"/>
      <c r="G58" s="29"/>
      <c r="H58" s="31"/>
      <c r="I58" s="29">
        <v>260</v>
      </c>
      <c r="J58" s="32">
        <v>7.15</v>
      </c>
      <c r="K58" s="64">
        <f t="shared" ref="K58:K59" si="24">I58*J58*15</f>
        <v>27885</v>
      </c>
      <c r="L58" s="64">
        <v>6480</v>
      </c>
      <c r="M58" s="64">
        <v>5535</v>
      </c>
      <c r="N58" s="64">
        <f t="shared" ref="N58:N59" si="25">SUM(K58:M58)</f>
        <v>39900</v>
      </c>
      <c r="O58" s="65" t="s">
        <v>52</v>
      </c>
      <c r="P58" s="66" t="s">
        <v>7</v>
      </c>
    </row>
    <row r="59" spans="1:16" s="11" customFormat="1" ht="26.1" customHeight="1" thickBot="1" x14ac:dyDescent="0.3">
      <c r="A59" s="37">
        <v>13</v>
      </c>
      <c r="B59" s="79">
        <v>32</v>
      </c>
      <c r="C59" s="38" t="s">
        <v>176</v>
      </c>
      <c r="D59" s="39" t="s">
        <v>37</v>
      </c>
      <c r="E59" s="38"/>
      <c r="F59" s="39"/>
      <c r="G59" s="38"/>
      <c r="H59" s="40"/>
      <c r="I59" s="38">
        <v>200</v>
      </c>
      <c r="J59" s="41">
        <v>7.15</v>
      </c>
      <c r="K59" s="80">
        <f t="shared" si="24"/>
        <v>21450</v>
      </c>
      <c r="L59" s="80">
        <v>6480</v>
      </c>
      <c r="M59" s="80">
        <v>5535</v>
      </c>
      <c r="N59" s="80">
        <f t="shared" si="25"/>
        <v>33465</v>
      </c>
      <c r="O59" s="53" t="s">
        <v>53</v>
      </c>
      <c r="P59" s="81" t="s">
        <v>7</v>
      </c>
    </row>
    <row r="60" spans="1:16" ht="15.75" thickBot="1" x14ac:dyDescent="0.3">
      <c r="A60" s="76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87">
        <f>+SUM(N58:N59)</f>
        <v>73365</v>
      </c>
      <c r="O60" s="69"/>
      <c r="P60" s="70"/>
    </row>
    <row r="61" spans="1:16" ht="15.75" thickBot="1" x14ac:dyDescent="0.3">
      <c r="A61" s="76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70"/>
    </row>
    <row r="62" spans="1:16" s="11" customFormat="1" ht="26.1" customHeight="1" x14ac:dyDescent="0.25">
      <c r="A62" s="28">
        <v>14</v>
      </c>
      <c r="B62" s="74">
        <v>33</v>
      </c>
      <c r="C62" s="29" t="s">
        <v>175</v>
      </c>
      <c r="D62" s="30" t="s">
        <v>90</v>
      </c>
      <c r="E62" s="29"/>
      <c r="F62" s="30"/>
      <c r="G62" s="30"/>
      <c r="H62" s="30"/>
      <c r="I62" s="29">
        <v>260</v>
      </c>
      <c r="J62" s="32">
        <v>7.15</v>
      </c>
      <c r="K62" s="64">
        <f t="shared" ref="K62:K63" si="26">I62*J62*15</f>
        <v>27885</v>
      </c>
      <c r="L62" s="64">
        <v>6480</v>
      </c>
      <c r="M62" s="64">
        <v>5535</v>
      </c>
      <c r="N62" s="64">
        <f t="shared" ref="N62:N63" si="27">SUM(K62:M62)</f>
        <v>39900</v>
      </c>
      <c r="O62" s="65" t="s">
        <v>53</v>
      </c>
      <c r="P62" s="85" t="s">
        <v>7</v>
      </c>
    </row>
    <row r="63" spans="1:16" s="11" customFormat="1" ht="26.1" customHeight="1" thickBot="1" x14ac:dyDescent="0.3">
      <c r="A63" s="37">
        <v>14</v>
      </c>
      <c r="B63" s="79">
        <v>34</v>
      </c>
      <c r="C63" s="38" t="s">
        <v>176</v>
      </c>
      <c r="D63" s="39" t="s">
        <v>37</v>
      </c>
      <c r="E63" s="38"/>
      <c r="F63" s="39"/>
      <c r="G63" s="39"/>
      <c r="H63" s="39"/>
      <c r="I63" s="38">
        <v>200</v>
      </c>
      <c r="J63" s="41">
        <v>7.15</v>
      </c>
      <c r="K63" s="80">
        <f t="shared" si="26"/>
        <v>21450</v>
      </c>
      <c r="L63" s="80">
        <v>6480</v>
      </c>
      <c r="M63" s="80">
        <v>5535</v>
      </c>
      <c r="N63" s="80">
        <f t="shared" si="27"/>
        <v>33465</v>
      </c>
      <c r="O63" s="53" t="s">
        <v>53</v>
      </c>
      <c r="P63" s="86" t="s">
        <v>7</v>
      </c>
    </row>
    <row r="64" spans="1:16" ht="15.75" thickBot="1" x14ac:dyDescent="0.3">
      <c r="A64" s="76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87">
        <f>+SUM(N62:N63)</f>
        <v>73365</v>
      </c>
      <c r="O64" s="69"/>
      <c r="P64" s="70"/>
    </row>
    <row r="65" spans="1:16" ht="15.75" thickBot="1" x14ac:dyDescent="0.3">
      <c r="A65" s="76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70"/>
    </row>
    <row r="66" spans="1:16" s="11" customFormat="1" ht="26.1" customHeight="1" x14ac:dyDescent="0.25">
      <c r="A66" s="28">
        <v>15</v>
      </c>
      <c r="B66" s="74">
        <v>35</v>
      </c>
      <c r="C66" s="29" t="s">
        <v>151</v>
      </c>
      <c r="D66" s="30" t="s">
        <v>42</v>
      </c>
      <c r="E66" s="29" t="s">
        <v>177</v>
      </c>
      <c r="F66" s="30" t="s">
        <v>95</v>
      </c>
      <c r="G66" s="30" t="s">
        <v>78</v>
      </c>
      <c r="H66" s="30" t="s">
        <v>79</v>
      </c>
      <c r="I66" s="29">
        <v>290</v>
      </c>
      <c r="J66" s="32">
        <v>7.2</v>
      </c>
      <c r="K66" s="64">
        <f t="shared" ref="K66" si="28">I66*J66*15</f>
        <v>31320</v>
      </c>
      <c r="L66" s="64">
        <v>6480</v>
      </c>
      <c r="M66" s="64">
        <v>5535</v>
      </c>
      <c r="N66" s="64">
        <f>SUM(K66:M66)</f>
        <v>43335</v>
      </c>
      <c r="O66" s="65" t="s">
        <v>52</v>
      </c>
      <c r="P66" s="85" t="s">
        <v>149</v>
      </c>
    </row>
    <row r="67" spans="1:16" s="11" customFormat="1" ht="26.1" customHeight="1" thickBot="1" x14ac:dyDescent="0.3">
      <c r="A67" s="37">
        <v>15</v>
      </c>
      <c r="B67" s="79">
        <v>36</v>
      </c>
      <c r="C67" s="38" t="s">
        <v>58</v>
      </c>
      <c r="D67" s="39" t="s">
        <v>57</v>
      </c>
      <c r="E67" s="38" t="s">
        <v>174</v>
      </c>
      <c r="F67" s="39" t="s">
        <v>111</v>
      </c>
      <c r="G67" s="39" t="s">
        <v>54</v>
      </c>
      <c r="H67" s="39" t="s">
        <v>55</v>
      </c>
      <c r="I67" s="38">
        <v>150</v>
      </c>
      <c r="J67" s="41">
        <v>7.15</v>
      </c>
      <c r="K67" s="80">
        <f>I67*J67*15</f>
        <v>16087.5</v>
      </c>
      <c r="L67" s="80">
        <v>6480</v>
      </c>
      <c r="M67" s="80">
        <v>5535</v>
      </c>
      <c r="N67" s="80">
        <f>SUM(K67:M67)</f>
        <v>28102.5</v>
      </c>
      <c r="O67" s="53" t="s">
        <v>52</v>
      </c>
      <c r="P67" s="86" t="s">
        <v>36</v>
      </c>
    </row>
    <row r="68" spans="1:16" ht="15.75" thickBot="1" x14ac:dyDescent="0.3">
      <c r="A68" s="76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87">
        <f>+SUM(N66:N67)</f>
        <v>71437.5</v>
      </c>
      <c r="O68" s="69"/>
      <c r="P68" s="70"/>
    </row>
    <row r="69" spans="1:16" ht="15.75" thickBot="1" x14ac:dyDescent="0.3">
      <c r="A69" s="76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70"/>
    </row>
    <row r="70" spans="1:16" s="11" customFormat="1" ht="65.25" customHeight="1" x14ac:dyDescent="0.25">
      <c r="A70" s="28">
        <v>16</v>
      </c>
      <c r="B70" s="74">
        <v>37</v>
      </c>
      <c r="C70" s="29" t="s">
        <v>23</v>
      </c>
      <c r="D70" s="30" t="s">
        <v>22</v>
      </c>
      <c r="E70" s="29" t="s">
        <v>24</v>
      </c>
      <c r="F70" s="30" t="s">
        <v>136</v>
      </c>
      <c r="G70" s="29" t="s">
        <v>112</v>
      </c>
      <c r="H70" s="31" t="s">
        <v>150</v>
      </c>
      <c r="I70" s="29">
        <v>175</v>
      </c>
      <c r="J70" s="32">
        <v>7.15</v>
      </c>
      <c r="K70" s="64">
        <f t="shared" ref="K70:K71" si="29">I70*J70*15</f>
        <v>18768.75</v>
      </c>
      <c r="L70" s="64">
        <v>6480</v>
      </c>
      <c r="M70" s="64">
        <v>5535</v>
      </c>
      <c r="N70" s="64">
        <f t="shared" ref="N70:N71" si="30">SUM(K70:M70)</f>
        <v>30783.75</v>
      </c>
      <c r="O70" s="65" t="s">
        <v>52</v>
      </c>
      <c r="P70" s="66" t="s">
        <v>149</v>
      </c>
    </row>
    <row r="71" spans="1:16" s="11" customFormat="1" ht="64.5" customHeight="1" thickBot="1" x14ac:dyDescent="0.3">
      <c r="A71" s="37">
        <v>16</v>
      </c>
      <c r="B71" s="79">
        <v>38</v>
      </c>
      <c r="C71" s="38" t="s">
        <v>23</v>
      </c>
      <c r="D71" s="39" t="s">
        <v>133</v>
      </c>
      <c r="E71" s="38" t="s">
        <v>64</v>
      </c>
      <c r="F71" s="39" t="s">
        <v>130</v>
      </c>
      <c r="G71" s="38" t="s">
        <v>203</v>
      </c>
      <c r="H71" s="40" t="s">
        <v>69</v>
      </c>
      <c r="I71" s="38">
        <v>205</v>
      </c>
      <c r="J71" s="41">
        <v>7.15</v>
      </c>
      <c r="K71" s="80">
        <f t="shared" si="29"/>
        <v>21986.25</v>
      </c>
      <c r="L71" s="80">
        <v>6480</v>
      </c>
      <c r="M71" s="80">
        <v>5535</v>
      </c>
      <c r="N71" s="80">
        <f t="shared" si="30"/>
        <v>34001.25</v>
      </c>
      <c r="O71" s="53" t="s">
        <v>52</v>
      </c>
      <c r="P71" s="81" t="s">
        <v>149</v>
      </c>
    </row>
    <row r="72" spans="1:16" s="11" customFormat="1" ht="18.75" customHeight="1" thickBot="1" x14ac:dyDescent="0.3">
      <c r="A72" s="77"/>
      <c r="B72" s="8"/>
      <c r="C72" s="20"/>
      <c r="D72" s="21"/>
      <c r="E72" s="20"/>
      <c r="F72" s="21"/>
      <c r="G72" s="20"/>
      <c r="H72" s="22"/>
      <c r="I72" s="20"/>
      <c r="J72" s="22"/>
      <c r="K72" s="24"/>
      <c r="L72" s="24"/>
      <c r="M72" s="24"/>
      <c r="N72" s="87">
        <f>+SUM(N70:N71)</f>
        <v>64785</v>
      </c>
      <c r="O72" s="25"/>
      <c r="P72" s="68"/>
    </row>
    <row r="73" spans="1:16" ht="15.75" thickBot="1" x14ac:dyDescent="0.3">
      <c r="A73" s="76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70"/>
    </row>
    <row r="74" spans="1:16" s="11" customFormat="1" ht="64.5" customHeight="1" x14ac:dyDescent="0.25">
      <c r="A74" s="28">
        <v>17</v>
      </c>
      <c r="B74" s="74">
        <v>39</v>
      </c>
      <c r="C74" s="29" t="s">
        <v>23</v>
      </c>
      <c r="D74" s="30" t="s">
        <v>133</v>
      </c>
      <c r="E74" s="29" t="s">
        <v>64</v>
      </c>
      <c r="F74" s="30" t="s">
        <v>135</v>
      </c>
      <c r="G74" s="138" t="s">
        <v>203</v>
      </c>
      <c r="H74" s="31" t="s">
        <v>69</v>
      </c>
      <c r="I74" s="29">
        <v>205</v>
      </c>
      <c r="J74" s="32">
        <v>7.15</v>
      </c>
      <c r="K74" s="64">
        <f t="shared" ref="K74:K75" si="31">I74*J74*15</f>
        <v>21986.25</v>
      </c>
      <c r="L74" s="64">
        <v>6480</v>
      </c>
      <c r="M74" s="64">
        <v>5535</v>
      </c>
      <c r="N74" s="64">
        <f t="shared" ref="N74:N75" si="32">SUM(K74:M74)</f>
        <v>34001.25</v>
      </c>
      <c r="O74" s="65" t="s">
        <v>52</v>
      </c>
      <c r="P74" s="66" t="s">
        <v>7</v>
      </c>
    </row>
    <row r="75" spans="1:16" s="11" customFormat="1" ht="38.25" customHeight="1" thickBot="1" x14ac:dyDescent="0.3">
      <c r="A75" s="37">
        <v>17</v>
      </c>
      <c r="B75" s="79">
        <v>40</v>
      </c>
      <c r="C75" s="38" t="s">
        <v>58</v>
      </c>
      <c r="D75" s="39" t="s">
        <v>57</v>
      </c>
      <c r="E75" s="38" t="s">
        <v>174</v>
      </c>
      <c r="F75" s="39" t="s">
        <v>56</v>
      </c>
      <c r="G75" s="38" t="s">
        <v>54</v>
      </c>
      <c r="H75" s="40" t="s">
        <v>55</v>
      </c>
      <c r="I75" s="38">
        <v>150</v>
      </c>
      <c r="J75" s="41">
        <v>7.15</v>
      </c>
      <c r="K75" s="80">
        <f t="shared" si="31"/>
        <v>16087.5</v>
      </c>
      <c r="L75" s="80">
        <v>6480</v>
      </c>
      <c r="M75" s="80">
        <v>5535</v>
      </c>
      <c r="N75" s="80">
        <f t="shared" si="32"/>
        <v>28102.5</v>
      </c>
      <c r="O75" s="53" t="s">
        <v>53</v>
      </c>
      <c r="P75" s="81" t="s">
        <v>7</v>
      </c>
    </row>
    <row r="76" spans="1:16" s="11" customFormat="1" ht="15.75" customHeight="1" thickBot="1" x14ac:dyDescent="0.3">
      <c r="A76" s="77"/>
      <c r="B76" s="8"/>
      <c r="C76" s="20"/>
      <c r="D76" s="21"/>
      <c r="E76" s="20"/>
      <c r="F76" s="21"/>
      <c r="G76" s="20"/>
      <c r="H76" s="22"/>
      <c r="I76" s="20"/>
      <c r="J76" s="22"/>
      <c r="K76" s="24"/>
      <c r="L76" s="24"/>
      <c r="M76" s="24"/>
      <c r="N76" s="87">
        <f>+SUM(N74:N75)</f>
        <v>62103.75</v>
      </c>
      <c r="O76" s="25"/>
      <c r="P76" s="68"/>
    </row>
    <row r="77" spans="1:16" ht="15.75" thickBot="1" x14ac:dyDescent="0.3">
      <c r="A77" s="76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70"/>
    </row>
    <row r="78" spans="1:16" s="11" customFormat="1" ht="26.1" customHeight="1" x14ac:dyDescent="0.25">
      <c r="A78" s="28">
        <v>18</v>
      </c>
      <c r="B78" s="74">
        <v>41</v>
      </c>
      <c r="C78" s="29" t="s">
        <v>82</v>
      </c>
      <c r="D78" s="30" t="s">
        <v>83</v>
      </c>
      <c r="E78" s="29"/>
      <c r="F78" s="30"/>
      <c r="G78" s="29"/>
      <c r="H78" s="31"/>
      <c r="I78" s="29">
        <v>150</v>
      </c>
      <c r="J78" s="32">
        <v>8.26</v>
      </c>
      <c r="K78" s="64">
        <f t="shared" ref="K78:K79" si="33">I78*J78*15</f>
        <v>18585</v>
      </c>
      <c r="L78" s="64">
        <v>6480</v>
      </c>
      <c r="M78" s="64">
        <v>5535</v>
      </c>
      <c r="N78" s="64">
        <f t="shared" ref="N78:N79" si="34">SUM(K78:M78)</f>
        <v>30600</v>
      </c>
      <c r="O78" s="65" t="s">
        <v>52</v>
      </c>
      <c r="P78" s="66" t="s">
        <v>149</v>
      </c>
    </row>
    <row r="79" spans="1:16" s="11" customFormat="1" ht="26.1" customHeight="1" thickBot="1" x14ac:dyDescent="0.3">
      <c r="A79" s="37">
        <v>18</v>
      </c>
      <c r="B79" s="79">
        <v>42</v>
      </c>
      <c r="C79" s="38" t="s">
        <v>82</v>
      </c>
      <c r="D79" s="39" t="s">
        <v>83</v>
      </c>
      <c r="E79" s="38"/>
      <c r="F79" s="39"/>
      <c r="G79" s="38"/>
      <c r="H79" s="40"/>
      <c r="I79" s="38">
        <v>150</v>
      </c>
      <c r="J79" s="41">
        <v>8.26</v>
      </c>
      <c r="K79" s="80">
        <f t="shared" si="33"/>
        <v>18585</v>
      </c>
      <c r="L79" s="80">
        <v>6480</v>
      </c>
      <c r="M79" s="80">
        <v>5535</v>
      </c>
      <c r="N79" s="80">
        <f t="shared" si="34"/>
        <v>30600</v>
      </c>
      <c r="O79" s="53" t="s">
        <v>53</v>
      </c>
      <c r="P79" s="81" t="s">
        <v>149</v>
      </c>
    </row>
    <row r="80" spans="1:16" s="11" customFormat="1" ht="17.25" customHeight="1" thickBot="1" x14ac:dyDescent="0.3">
      <c r="A80" s="77"/>
      <c r="B80" s="8"/>
      <c r="C80" s="20"/>
      <c r="D80" s="21"/>
      <c r="E80" s="20"/>
      <c r="F80" s="21"/>
      <c r="G80" s="20"/>
      <c r="H80" s="22"/>
      <c r="I80" s="20"/>
      <c r="J80" s="22"/>
      <c r="K80" s="24"/>
      <c r="L80" s="24"/>
      <c r="M80" s="24"/>
      <c r="N80" s="87">
        <f>+SUM(N78:N79)</f>
        <v>61200</v>
      </c>
      <c r="O80" s="25"/>
      <c r="P80" s="68"/>
    </row>
    <row r="81" spans="1:16" ht="15.75" thickBot="1" x14ac:dyDescent="0.3">
      <c r="A81" s="76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70"/>
    </row>
    <row r="82" spans="1:16" s="11" customFormat="1" ht="26.1" customHeight="1" x14ac:dyDescent="0.25">
      <c r="A82" s="28">
        <v>19</v>
      </c>
      <c r="B82" s="74">
        <v>43</v>
      </c>
      <c r="C82" s="29" t="s">
        <v>33</v>
      </c>
      <c r="D82" s="30" t="s">
        <v>35</v>
      </c>
      <c r="E82" s="29" t="s">
        <v>170</v>
      </c>
      <c r="F82" s="30" t="s">
        <v>144</v>
      </c>
      <c r="G82" s="29" t="s">
        <v>32</v>
      </c>
      <c r="H82" s="31" t="s">
        <v>141</v>
      </c>
      <c r="I82" s="29">
        <v>150</v>
      </c>
      <c r="J82" s="32">
        <v>6.64</v>
      </c>
      <c r="K82" s="64">
        <f>I82*J82*15</f>
        <v>14940</v>
      </c>
      <c r="L82" s="64">
        <v>6480</v>
      </c>
      <c r="M82" s="64">
        <v>5535</v>
      </c>
      <c r="N82" s="64">
        <f>SUM(K82:M82)</f>
        <v>26955</v>
      </c>
      <c r="O82" s="65" t="s">
        <v>52</v>
      </c>
      <c r="P82" s="66" t="s">
        <v>145</v>
      </c>
    </row>
    <row r="83" spans="1:16" s="11" customFormat="1" ht="26.1" customHeight="1" thickBot="1" x14ac:dyDescent="0.3">
      <c r="A83" s="37">
        <v>19</v>
      </c>
      <c r="B83" s="79">
        <v>44</v>
      </c>
      <c r="C83" s="38" t="s">
        <v>166</v>
      </c>
      <c r="D83" s="39" t="s">
        <v>4</v>
      </c>
      <c r="E83" s="38"/>
      <c r="F83" s="39"/>
      <c r="G83" s="38"/>
      <c r="H83" s="40"/>
      <c r="I83" s="38">
        <v>170</v>
      </c>
      <c r="J83" s="41">
        <v>6.92</v>
      </c>
      <c r="K83" s="80">
        <f>I83*J83*15</f>
        <v>17646</v>
      </c>
      <c r="L83" s="80">
        <v>6480</v>
      </c>
      <c r="M83" s="80">
        <v>5535</v>
      </c>
      <c r="N83" s="80">
        <f t="shared" ref="N83" si="35">SUM(K83:M83)</f>
        <v>29661</v>
      </c>
      <c r="O83" s="53" t="s">
        <v>53</v>
      </c>
      <c r="P83" s="81" t="s">
        <v>145</v>
      </c>
    </row>
    <row r="84" spans="1:16" s="11" customFormat="1" ht="18.75" customHeight="1" thickBot="1" x14ac:dyDescent="0.3">
      <c r="A84" s="77"/>
      <c r="B84" s="8"/>
      <c r="C84" s="20"/>
      <c r="D84" s="21"/>
      <c r="E84" s="20"/>
      <c r="F84" s="21"/>
      <c r="G84" s="20"/>
      <c r="H84" s="22"/>
      <c r="I84" s="20"/>
      <c r="J84" s="22"/>
      <c r="K84" s="24"/>
      <c r="L84" s="24"/>
      <c r="M84" s="24"/>
      <c r="N84" s="87">
        <f>+SUM(N82:N83)</f>
        <v>56616</v>
      </c>
      <c r="O84" s="25"/>
      <c r="P84" s="68"/>
    </row>
    <row r="85" spans="1:16" ht="15.75" thickBot="1" x14ac:dyDescent="0.3">
      <c r="A85" s="76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70"/>
    </row>
    <row r="86" spans="1:16" s="11" customFormat="1" ht="26.1" customHeight="1" x14ac:dyDescent="0.25">
      <c r="A86" s="28">
        <v>20</v>
      </c>
      <c r="B86" s="74">
        <v>45</v>
      </c>
      <c r="C86" s="29" t="s">
        <v>166</v>
      </c>
      <c r="D86" s="30" t="s">
        <v>4</v>
      </c>
      <c r="E86" s="29"/>
      <c r="F86" s="30"/>
      <c r="G86" s="29"/>
      <c r="H86" s="31"/>
      <c r="I86" s="29">
        <v>170</v>
      </c>
      <c r="J86" s="32">
        <v>6.92</v>
      </c>
      <c r="K86" s="64">
        <f t="shared" ref="K86:K87" si="36">I86*J86*15</f>
        <v>17646</v>
      </c>
      <c r="L86" s="64">
        <v>6480</v>
      </c>
      <c r="M86" s="64">
        <v>5535</v>
      </c>
      <c r="N86" s="64">
        <f t="shared" ref="N86:N87" si="37">SUM(K86:M86)</f>
        <v>29661</v>
      </c>
      <c r="O86" s="65" t="s">
        <v>52</v>
      </c>
      <c r="P86" s="66" t="s">
        <v>7</v>
      </c>
    </row>
    <row r="87" spans="1:16" s="11" customFormat="1" ht="26.1" customHeight="1" thickBot="1" x14ac:dyDescent="0.3">
      <c r="A87" s="37">
        <v>20</v>
      </c>
      <c r="B87" s="79">
        <v>46</v>
      </c>
      <c r="C87" s="38" t="s">
        <v>33</v>
      </c>
      <c r="D87" s="39" t="s">
        <v>35</v>
      </c>
      <c r="E87" s="38" t="s">
        <v>170</v>
      </c>
      <c r="F87" s="39" t="s">
        <v>84</v>
      </c>
      <c r="G87" s="38" t="s">
        <v>32</v>
      </c>
      <c r="H87" s="40" t="s">
        <v>141</v>
      </c>
      <c r="I87" s="38">
        <v>150</v>
      </c>
      <c r="J87" s="41">
        <v>6.64</v>
      </c>
      <c r="K87" s="80">
        <f t="shared" si="36"/>
        <v>14940</v>
      </c>
      <c r="L87" s="80">
        <v>6480</v>
      </c>
      <c r="M87" s="80">
        <v>5535</v>
      </c>
      <c r="N87" s="80">
        <f t="shared" si="37"/>
        <v>26955</v>
      </c>
      <c r="O87" s="53" t="s">
        <v>52</v>
      </c>
      <c r="P87" s="81" t="s">
        <v>7</v>
      </c>
    </row>
    <row r="88" spans="1:16" s="11" customFormat="1" ht="17.25" customHeight="1" thickBot="1" x14ac:dyDescent="0.3">
      <c r="A88" s="77"/>
      <c r="B88" s="8"/>
      <c r="C88" s="20"/>
      <c r="D88" s="21"/>
      <c r="E88" s="20"/>
      <c r="F88" s="21"/>
      <c r="G88" s="20"/>
      <c r="H88" s="22"/>
      <c r="I88" s="20"/>
      <c r="J88" s="22"/>
      <c r="K88" s="24"/>
      <c r="L88" s="24"/>
      <c r="M88" s="24"/>
      <c r="N88" s="87">
        <f>+SUM(N86:N87)</f>
        <v>56616</v>
      </c>
      <c r="O88" s="25"/>
      <c r="P88" s="68"/>
    </row>
    <row r="89" spans="1:16" ht="15.75" thickBot="1" x14ac:dyDescent="0.3">
      <c r="A89" s="76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70"/>
    </row>
    <row r="90" spans="1:16" s="11" customFormat="1" ht="26.1" customHeight="1" x14ac:dyDescent="0.25">
      <c r="A90" s="28">
        <v>21</v>
      </c>
      <c r="B90" s="74">
        <v>47</v>
      </c>
      <c r="C90" s="29" t="s">
        <v>26</v>
      </c>
      <c r="D90" s="30" t="s">
        <v>44</v>
      </c>
      <c r="E90" s="29" t="s">
        <v>31</v>
      </c>
      <c r="F90" s="30" t="s">
        <v>132</v>
      </c>
      <c r="G90" s="29" t="s">
        <v>115</v>
      </c>
      <c r="H90" s="31" t="s">
        <v>181</v>
      </c>
      <c r="I90" s="29">
        <v>155</v>
      </c>
      <c r="J90" s="32">
        <v>6.95</v>
      </c>
      <c r="K90" s="64">
        <f>I90*J90*15</f>
        <v>16158.75</v>
      </c>
      <c r="L90" s="64">
        <v>6480</v>
      </c>
      <c r="M90" s="64">
        <v>5535</v>
      </c>
      <c r="N90" s="64">
        <f>SUM(K90:M90)</f>
        <v>28173.75</v>
      </c>
      <c r="O90" s="65" t="s">
        <v>52</v>
      </c>
      <c r="P90" s="66" t="s">
        <v>123</v>
      </c>
    </row>
    <row r="91" spans="1:16" s="11" customFormat="1" ht="26.1" customHeight="1" thickBot="1" x14ac:dyDescent="0.3">
      <c r="A91" s="37">
        <v>21</v>
      </c>
      <c r="B91" s="79">
        <v>48</v>
      </c>
      <c r="C91" s="38" t="s">
        <v>26</v>
      </c>
      <c r="D91" s="39" t="s">
        <v>44</v>
      </c>
      <c r="E91" s="38" t="s">
        <v>31</v>
      </c>
      <c r="F91" s="39" t="s">
        <v>132</v>
      </c>
      <c r="G91" s="38" t="s">
        <v>115</v>
      </c>
      <c r="H91" s="40" t="s">
        <v>182</v>
      </c>
      <c r="I91" s="38">
        <v>155</v>
      </c>
      <c r="J91" s="41">
        <v>6.95</v>
      </c>
      <c r="K91" s="80">
        <f>I91*J91*15</f>
        <v>16158.75</v>
      </c>
      <c r="L91" s="80">
        <v>6480</v>
      </c>
      <c r="M91" s="80">
        <v>5535</v>
      </c>
      <c r="N91" s="80">
        <f>SUM(K91:M91)</f>
        <v>28173.75</v>
      </c>
      <c r="O91" s="53" t="s">
        <v>53</v>
      </c>
      <c r="P91" s="81" t="s">
        <v>6</v>
      </c>
    </row>
    <row r="92" spans="1:16" ht="15.75" thickBot="1" x14ac:dyDescent="0.3">
      <c r="A92" s="76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87">
        <f>+SUM(N90:N91)</f>
        <v>56347.5</v>
      </c>
      <c r="O92" s="25"/>
      <c r="P92" s="70"/>
    </row>
    <row r="93" spans="1:16" ht="15.75" thickBot="1" x14ac:dyDescent="0.3">
      <c r="A93" s="76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70"/>
    </row>
    <row r="94" spans="1:16" s="11" customFormat="1" ht="26.1" customHeight="1" x14ac:dyDescent="0.25">
      <c r="A94" s="28">
        <v>22</v>
      </c>
      <c r="B94" s="74">
        <v>49</v>
      </c>
      <c r="C94" s="29" t="s">
        <v>26</v>
      </c>
      <c r="D94" s="30" t="s">
        <v>44</v>
      </c>
      <c r="E94" s="29" t="s">
        <v>31</v>
      </c>
      <c r="F94" s="30" t="s">
        <v>132</v>
      </c>
      <c r="G94" s="29" t="s">
        <v>115</v>
      </c>
      <c r="H94" s="31" t="s">
        <v>183</v>
      </c>
      <c r="I94" s="29">
        <v>155</v>
      </c>
      <c r="J94" s="32">
        <v>6.95</v>
      </c>
      <c r="K94" s="64">
        <f>I94*J94*15</f>
        <v>16158.75</v>
      </c>
      <c r="L94" s="64">
        <v>6480</v>
      </c>
      <c r="M94" s="64">
        <v>5535</v>
      </c>
      <c r="N94" s="64">
        <f>SUM(K94:M94)</f>
        <v>28173.75</v>
      </c>
      <c r="O94" s="65" t="s">
        <v>52</v>
      </c>
      <c r="P94" s="85" t="s">
        <v>124</v>
      </c>
    </row>
    <row r="95" spans="1:16" s="11" customFormat="1" ht="26.1" customHeight="1" thickBot="1" x14ac:dyDescent="0.3">
      <c r="A95" s="37">
        <v>22</v>
      </c>
      <c r="B95" s="79">
        <v>50</v>
      </c>
      <c r="C95" s="38" t="s">
        <v>26</v>
      </c>
      <c r="D95" s="39" t="s">
        <v>43</v>
      </c>
      <c r="E95" s="38" t="s">
        <v>118</v>
      </c>
      <c r="F95" s="39" t="s">
        <v>117</v>
      </c>
      <c r="G95" s="38" t="s">
        <v>116</v>
      </c>
      <c r="H95" s="40" t="s">
        <v>137</v>
      </c>
      <c r="I95" s="38">
        <v>150</v>
      </c>
      <c r="J95" s="41">
        <v>6.95</v>
      </c>
      <c r="K95" s="80">
        <f>I95*J95*15</f>
        <v>15637.5</v>
      </c>
      <c r="L95" s="80">
        <v>6480</v>
      </c>
      <c r="M95" s="80">
        <v>5535</v>
      </c>
      <c r="N95" s="80">
        <f>SUM(K95:M95)</f>
        <v>27652.5</v>
      </c>
      <c r="O95" s="53" t="s">
        <v>53</v>
      </c>
      <c r="P95" s="86" t="s">
        <v>124</v>
      </c>
    </row>
    <row r="96" spans="1:16" ht="15.75" thickBot="1" x14ac:dyDescent="0.3">
      <c r="A96" s="76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87">
        <f>+SUM(N94:N95)</f>
        <v>55826.25</v>
      </c>
      <c r="O96" s="69"/>
      <c r="P96" s="70"/>
    </row>
    <row r="97" spans="1:16" ht="15.75" thickBot="1" x14ac:dyDescent="0.3">
      <c r="A97" s="76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70"/>
    </row>
    <row r="98" spans="1:16" s="11" customFormat="1" ht="26.1" customHeight="1" x14ac:dyDescent="0.25">
      <c r="A98" s="28">
        <v>23</v>
      </c>
      <c r="B98" s="74">
        <v>51</v>
      </c>
      <c r="C98" s="29" t="s">
        <v>166</v>
      </c>
      <c r="D98" s="30" t="s">
        <v>4</v>
      </c>
      <c r="E98" s="29"/>
      <c r="F98" s="30"/>
      <c r="G98" s="29"/>
      <c r="H98" s="31"/>
      <c r="I98" s="29">
        <v>170</v>
      </c>
      <c r="J98" s="32">
        <v>6.92</v>
      </c>
      <c r="K98" s="64">
        <f>I98*J98*15</f>
        <v>17646</v>
      </c>
      <c r="L98" s="64">
        <v>6480</v>
      </c>
      <c r="M98" s="64">
        <v>5535</v>
      </c>
      <c r="N98" s="64">
        <f>SUM(K98:M98)</f>
        <v>29661</v>
      </c>
      <c r="O98" s="65" t="s">
        <v>52</v>
      </c>
      <c r="P98" s="85" t="s">
        <v>6</v>
      </c>
    </row>
    <row r="99" spans="1:16" s="11" customFormat="1" ht="26.1" customHeight="1" thickBot="1" x14ac:dyDescent="0.3">
      <c r="A99" s="37">
        <v>23</v>
      </c>
      <c r="B99" s="79">
        <v>52</v>
      </c>
      <c r="C99" s="38" t="s">
        <v>174</v>
      </c>
      <c r="D99" s="39" t="s">
        <v>28</v>
      </c>
      <c r="E99" s="38"/>
      <c r="F99" s="39"/>
      <c r="G99" s="38"/>
      <c r="H99" s="40"/>
      <c r="I99" s="38">
        <v>130</v>
      </c>
      <c r="J99" s="41">
        <v>7.15</v>
      </c>
      <c r="K99" s="80">
        <f>I99*J99*15</f>
        <v>13942.5</v>
      </c>
      <c r="L99" s="80">
        <v>6480</v>
      </c>
      <c r="M99" s="80">
        <v>5535</v>
      </c>
      <c r="N99" s="80">
        <f>SUM(K99:M99)</f>
        <v>25957.5</v>
      </c>
      <c r="O99" s="53" t="s">
        <v>53</v>
      </c>
      <c r="P99" s="86" t="s">
        <v>6</v>
      </c>
    </row>
    <row r="100" spans="1:16" ht="15.75" thickBot="1" x14ac:dyDescent="0.3">
      <c r="A100" s="76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87">
        <f>+SUM(N98:N99)</f>
        <v>55618.5</v>
      </c>
      <c r="O100" s="69"/>
      <c r="P100" s="70"/>
    </row>
    <row r="101" spans="1:16" ht="15.75" thickBot="1" x14ac:dyDescent="0.3">
      <c r="A101" s="76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25"/>
      <c r="P101" s="70"/>
    </row>
    <row r="102" spans="1:16" ht="45.75" thickBot="1" x14ac:dyDescent="0.3">
      <c r="A102" s="88">
        <v>24</v>
      </c>
      <c r="B102" s="89">
        <v>53</v>
      </c>
      <c r="C102" s="49" t="s">
        <v>152</v>
      </c>
      <c r="D102" s="90" t="s">
        <v>11</v>
      </c>
      <c r="E102" s="49" t="s">
        <v>17</v>
      </c>
      <c r="F102" s="47" t="s">
        <v>16</v>
      </c>
      <c r="G102" s="46" t="s">
        <v>205</v>
      </c>
      <c r="H102" s="91" t="s">
        <v>215</v>
      </c>
      <c r="I102" s="139">
        <v>310</v>
      </c>
      <c r="J102" s="49">
        <v>7.4</v>
      </c>
      <c r="K102" s="140">
        <f t="shared" ref="K102" si="38">I102*J102*15</f>
        <v>34410</v>
      </c>
      <c r="L102" s="92">
        <v>6480</v>
      </c>
      <c r="M102" s="92">
        <v>5535</v>
      </c>
      <c r="N102" s="92">
        <f t="shared" ref="N102" si="39">SUM(K102:M102)</f>
        <v>46425</v>
      </c>
      <c r="O102" s="57" t="s">
        <v>52</v>
      </c>
      <c r="P102" s="93" t="s">
        <v>149</v>
      </c>
    </row>
    <row r="103" spans="1:16" ht="15.75" thickBot="1" x14ac:dyDescent="0.3">
      <c r="A103" s="76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87">
        <f>+SUM(N102:N102)</f>
        <v>46425</v>
      </c>
      <c r="O103" s="69"/>
      <c r="P103" s="70"/>
    </row>
    <row r="104" spans="1:16" ht="15.75" thickBot="1" x14ac:dyDescent="0.3">
      <c r="A104" s="76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70"/>
    </row>
    <row r="105" spans="1:16" ht="30" customHeight="1" thickBot="1" x14ac:dyDescent="0.3">
      <c r="A105" s="88">
        <v>25</v>
      </c>
      <c r="B105" s="89">
        <v>54</v>
      </c>
      <c r="C105" s="49" t="s">
        <v>19</v>
      </c>
      <c r="D105" s="47" t="s">
        <v>25</v>
      </c>
      <c r="E105" s="49" t="s">
        <v>162</v>
      </c>
      <c r="F105" s="90" t="s">
        <v>97</v>
      </c>
      <c r="G105" s="46" t="s">
        <v>20</v>
      </c>
      <c r="H105" s="48" t="s">
        <v>138</v>
      </c>
      <c r="I105" s="46">
        <v>250</v>
      </c>
      <c r="J105" s="49">
        <v>7.27</v>
      </c>
      <c r="K105" s="92">
        <f t="shared" ref="K105" si="40">I105*J105*15</f>
        <v>27262.5</v>
      </c>
      <c r="L105" s="92">
        <v>6480</v>
      </c>
      <c r="M105" s="92">
        <v>5535</v>
      </c>
      <c r="N105" s="92">
        <f t="shared" ref="N105" si="41">SUM(K105:M105)</f>
        <v>39277.5</v>
      </c>
      <c r="O105" s="57" t="s">
        <v>52</v>
      </c>
      <c r="P105" s="94" t="s">
        <v>7</v>
      </c>
    </row>
    <row r="106" spans="1:16" ht="15.75" thickBot="1" x14ac:dyDescent="0.3">
      <c r="A106" s="96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87">
        <f>+SUM(N105:N105)</f>
        <v>39277.5</v>
      </c>
      <c r="O106" s="97"/>
      <c r="P106" s="98"/>
    </row>
    <row r="107" spans="1:16" ht="15.75" thickBot="1" x14ac:dyDescent="0.3">
      <c r="A107" s="78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2"/>
    </row>
    <row r="108" spans="1:16" ht="15.75" thickBot="1" x14ac:dyDescent="0.3">
      <c r="M108" s="116" t="s">
        <v>197</v>
      </c>
      <c r="N108" s="95">
        <f>+N7+N12+N16+N21+N26+N31+N35+N39+N43+N47+N52+N56+N60+N64+N68+N72+N76+N80+N84+N88+N92+N96+N100+N103+N106</f>
        <v>1807167.75</v>
      </c>
    </row>
    <row r="109" spans="1:16" ht="15.75" thickBot="1" x14ac:dyDescent="0.3"/>
    <row r="110" spans="1:16" ht="23.25" thickBot="1" x14ac:dyDescent="0.3">
      <c r="M110" s="118" t="s">
        <v>198</v>
      </c>
      <c r="N110" s="56">
        <f>+'Cursos 2º Semestre'!J47+'PIFES 2021'!N108</f>
        <v>2568177</v>
      </c>
    </row>
  </sheetData>
  <mergeCells count="1">
    <mergeCell ref="A2:P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zoomScaleNormal="100" workbookViewId="0">
      <pane ySplit="3" topLeftCell="A4" activePane="bottomLeft" state="frozen"/>
      <selection pane="bottomLeft" activeCell="K6" sqref="K6"/>
    </sheetView>
  </sheetViews>
  <sheetFormatPr baseColWidth="10" defaultRowHeight="15" x14ac:dyDescent="0.25"/>
  <cols>
    <col min="1" max="1" width="6.5703125" bestFit="1" customWidth="1"/>
    <col min="2" max="2" width="4.7109375" customWidth="1"/>
    <col min="3" max="3" width="11.140625" customWidth="1"/>
    <col min="4" max="4" width="24.7109375" style="104" customWidth="1"/>
    <col min="5" max="5" width="12.140625" style="106" customWidth="1"/>
    <col min="6" max="6" width="33" style="104" customWidth="1"/>
    <col min="7" max="7" width="11.42578125" style="106"/>
    <col min="8" max="8" width="27.7109375" style="104" customWidth="1"/>
    <col min="9" max="9" width="5.85546875" bestFit="1" customWidth="1"/>
    <col min="10" max="10" width="9" customWidth="1"/>
    <col min="11" max="11" width="11.42578125" customWidth="1"/>
    <col min="12" max="12" width="11.28515625" bestFit="1" customWidth="1"/>
    <col min="13" max="13" width="10.42578125" bestFit="1" customWidth="1"/>
    <col min="14" max="14" width="15.7109375" style="111" customWidth="1"/>
    <col min="16" max="16" width="15" customWidth="1"/>
  </cols>
  <sheetData>
    <row r="1" spans="1:16" ht="15.75" thickBot="1" x14ac:dyDescent="0.3"/>
    <row r="2" spans="1:16" s="13" customFormat="1" ht="24.75" customHeight="1" thickBot="1" x14ac:dyDescent="0.3">
      <c r="A2" s="123" t="s">
        <v>194</v>
      </c>
      <c r="B2" s="124" t="s">
        <v>154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5"/>
    </row>
    <row r="3" spans="1:16" s="13" customFormat="1" ht="45.75" thickBot="1" x14ac:dyDescent="0.3">
      <c r="A3" s="58" t="s">
        <v>148</v>
      </c>
      <c r="B3" s="59" t="s">
        <v>0</v>
      </c>
      <c r="C3" s="59" t="s">
        <v>1</v>
      </c>
      <c r="D3" s="59" t="s">
        <v>40</v>
      </c>
      <c r="E3" s="59" t="s">
        <v>38</v>
      </c>
      <c r="F3" s="59" t="s">
        <v>2</v>
      </c>
      <c r="G3" s="59" t="s">
        <v>38</v>
      </c>
      <c r="H3" s="59" t="s">
        <v>2</v>
      </c>
      <c r="I3" s="60" t="s">
        <v>3</v>
      </c>
      <c r="J3" s="59" t="s">
        <v>224</v>
      </c>
      <c r="K3" s="59" t="s">
        <v>94</v>
      </c>
      <c r="L3" s="59" t="s">
        <v>77</v>
      </c>
      <c r="M3" s="59" t="s">
        <v>76</v>
      </c>
      <c r="N3" s="107" t="s">
        <v>93</v>
      </c>
      <c r="O3" s="59" t="s">
        <v>120</v>
      </c>
      <c r="P3" s="100" t="s">
        <v>121</v>
      </c>
    </row>
    <row r="4" spans="1:16" ht="36" customHeight="1" thickBot="1" x14ac:dyDescent="0.3">
      <c r="A4" s="88">
        <v>26</v>
      </c>
      <c r="B4" s="57">
        <v>100</v>
      </c>
      <c r="C4" s="49" t="s">
        <v>26</v>
      </c>
      <c r="D4" s="91" t="s">
        <v>43</v>
      </c>
      <c r="E4" s="49" t="s">
        <v>118</v>
      </c>
      <c r="F4" s="48" t="s">
        <v>117</v>
      </c>
      <c r="G4" s="46" t="s">
        <v>116</v>
      </c>
      <c r="H4" s="48" t="s">
        <v>137</v>
      </c>
      <c r="I4" s="49">
        <v>150</v>
      </c>
      <c r="J4" s="92">
        <v>6.95</v>
      </c>
      <c r="K4" s="92">
        <v>15637.5</v>
      </c>
      <c r="L4" s="92">
        <v>6480</v>
      </c>
      <c r="M4" s="92">
        <v>5535</v>
      </c>
      <c r="N4" s="108">
        <v>27652.5</v>
      </c>
      <c r="O4" s="49" t="s">
        <v>53</v>
      </c>
      <c r="P4" s="93" t="s">
        <v>6</v>
      </c>
    </row>
    <row r="5" spans="1:16" ht="15.75" thickBot="1" x14ac:dyDescent="0.3">
      <c r="A5" s="76"/>
      <c r="B5" s="69"/>
      <c r="C5" s="69"/>
      <c r="D5" s="103"/>
      <c r="E5" s="105"/>
      <c r="F5" s="103"/>
      <c r="G5" s="105"/>
      <c r="H5" s="103"/>
      <c r="I5" s="69"/>
      <c r="J5" s="69"/>
      <c r="K5" s="69"/>
      <c r="L5" s="69"/>
      <c r="M5" s="69"/>
      <c r="N5" s="56">
        <f>+N4</f>
        <v>27652.5</v>
      </c>
      <c r="O5" s="25"/>
      <c r="P5" s="70"/>
    </row>
    <row r="6" spans="1:16" ht="15.75" thickBot="1" x14ac:dyDescent="0.3">
      <c r="A6" s="76"/>
      <c r="B6" s="69"/>
      <c r="C6" s="69"/>
      <c r="D6" s="103"/>
      <c r="E6" s="105"/>
      <c r="F6" s="103"/>
      <c r="G6" s="105"/>
      <c r="H6" s="103"/>
      <c r="I6" s="69"/>
      <c r="J6" s="69"/>
      <c r="K6" s="69"/>
      <c r="L6" s="69"/>
      <c r="M6" s="69"/>
      <c r="N6" s="109"/>
      <c r="O6" s="69"/>
      <c r="P6" s="70"/>
    </row>
    <row r="7" spans="1:16" ht="45.75" thickBot="1" x14ac:dyDescent="0.3">
      <c r="A7" s="88">
        <v>27</v>
      </c>
      <c r="B7" s="57">
        <v>101</v>
      </c>
      <c r="C7" s="49" t="s">
        <v>152</v>
      </c>
      <c r="D7" s="91" t="s">
        <v>157</v>
      </c>
      <c r="E7" s="46" t="s">
        <v>204</v>
      </c>
      <c r="F7" s="48" t="s">
        <v>16</v>
      </c>
      <c r="G7" s="46" t="s">
        <v>205</v>
      </c>
      <c r="H7" s="48" t="s">
        <v>218</v>
      </c>
      <c r="I7" s="145">
        <v>310</v>
      </c>
      <c r="J7" s="92">
        <v>7.4</v>
      </c>
      <c r="K7" s="140">
        <f t="shared" ref="K7" si="0">I7*J7*15</f>
        <v>34410</v>
      </c>
      <c r="L7" s="92">
        <v>6480</v>
      </c>
      <c r="M7" s="92">
        <v>5535</v>
      </c>
      <c r="N7" s="108">
        <f t="shared" ref="N7" si="1">SUM(K7:M7)</f>
        <v>46425</v>
      </c>
      <c r="O7" s="49" t="s">
        <v>53</v>
      </c>
      <c r="P7" s="93" t="s">
        <v>153</v>
      </c>
    </row>
    <row r="8" spans="1:16" ht="15.75" thickBot="1" x14ac:dyDescent="0.3">
      <c r="A8" s="76"/>
      <c r="B8" s="69"/>
      <c r="C8" s="69"/>
      <c r="D8" s="103"/>
      <c r="E8" s="105"/>
      <c r="F8" s="103"/>
      <c r="G8" s="105"/>
      <c r="H8" s="103"/>
      <c r="I8" s="69"/>
      <c r="J8" s="69"/>
      <c r="K8" s="69"/>
      <c r="L8" s="69"/>
      <c r="M8" s="69"/>
      <c r="N8" s="56">
        <f>+N7</f>
        <v>46425</v>
      </c>
      <c r="O8" s="25"/>
      <c r="P8" s="70"/>
    </row>
    <row r="9" spans="1:16" ht="15.75" thickBot="1" x14ac:dyDescent="0.3">
      <c r="A9" s="76"/>
      <c r="B9" s="69"/>
      <c r="C9" s="69"/>
      <c r="D9" s="103"/>
      <c r="E9" s="105"/>
      <c r="F9" s="103"/>
      <c r="G9" s="105"/>
      <c r="H9" s="103"/>
      <c r="I9" s="69"/>
      <c r="J9" s="69"/>
      <c r="K9" s="69"/>
      <c r="L9" s="69"/>
      <c r="M9" s="69"/>
      <c r="N9" s="109"/>
      <c r="O9" s="69"/>
      <c r="P9" s="70"/>
    </row>
    <row r="10" spans="1:16" ht="45.75" thickBot="1" x14ac:dyDescent="0.3">
      <c r="A10" s="88">
        <v>28</v>
      </c>
      <c r="B10" s="57">
        <v>102</v>
      </c>
      <c r="C10" s="49" t="s">
        <v>152</v>
      </c>
      <c r="D10" s="91" t="s">
        <v>11</v>
      </c>
      <c r="E10" s="46" t="s">
        <v>204</v>
      </c>
      <c r="F10" s="48" t="s">
        <v>16</v>
      </c>
      <c r="G10" s="46" t="s">
        <v>205</v>
      </c>
      <c r="H10" s="48" t="s">
        <v>217</v>
      </c>
      <c r="I10" s="145">
        <v>310</v>
      </c>
      <c r="J10" s="92">
        <v>7.4</v>
      </c>
      <c r="K10" s="140">
        <f t="shared" ref="K10" si="2">I10*J10*15</f>
        <v>34410</v>
      </c>
      <c r="L10" s="92">
        <v>6480</v>
      </c>
      <c r="M10" s="92">
        <v>5535</v>
      </c>
      <c r="N10" s="108">
        <f t="shared" ref="N10" si="3">SUM(K10:M10)</f>
        <v>46425</v>
      </c>
      <c r="O10" s="49" t="s">
        <v>52</v>
      </c>
      <c r="P10" s="93" t="s">
        <v>149</v>
      </c>
    </row>
    <row r="11" spans="1:16" ht="15.75" thickBot="1" x14ac:dyDescent="0.3">
      <c r="A11" s="76"/>
      <c r="B11" s="69"/>
      <c r="C11" s="69"/>
      <c r="D11" s="103"/>
      <c r="E11" s="105"/>
      <c r="F11" s="103"/>
      <c r="G11" s="105"/>
      <c r="H11" s="103"/>
      <c r="I11" s="69"/>
      <c r="J11" s="69"/>
      <c r="K11" s="69"/>
      <c r="L11" s="69"/>
      <c r="M11" s="69"/>
      <c r="N11" s="56">
        <f>+N10</f>
        <v>46425</v>
      </c>
      <c r="O11" s="25"/>
      <c r="P11" s="70"/>
    </row>
    <row r="12" spans="1:16" ht="15.75" thickBot="1" x14ac:dyDescent="0.3">
      <c r="A12" s="76"/>
      <c r="B12" s="69"/>
      <c r="C12" s="69"/>
      <c r="D12" s="103"/>
      <c r="E12" s="105"/>
      <c r="F12" s="103"/>
      <c r="G12" s="105"/>
      <c r="H12" s="103"/>
      <c r="I12" s="69"/>
      <c r="J12" s="69"/>
      <c r="K12" s="69"/>
      <c r="L12" s="69"/>
      <c r="M12" s="69"/>
      <c r="N12" s="109"/>
      <c r="O12" s="69"/>
      <c r="P12" s="70"/>
    </row>
    <row r="13" spans="1:16" ht="57" customHeight="1" thickBot="1" x14ac:dyDescent="0.3">
      <c r="A13" s="88">
        <v>29</v>
      </c>
      <c r="B13" s="57">
        <v>103</v>
      </c>
      <c r="C13" s="49" t="s">
        <v>151</v>
      </c>
      <c r="D13" s="91" t="s">
        <v>184</v>
      </c>
      <c r="E13" s="49" t="s">
        <v>161</v>
      </c>
      <c r="F13" s="48" t="s">
        <v>160</v>
      </c>
      <c r="G13" s="46" t="s">
        <v>78</v>
      </c>
      <c r="H13" s="48" t="s">
        <v>79</v>
      </c>
      <c r="I13" s="49">
        <v>280</v>
      </c>
      <c r="J13" s="92">
        <v>7.2</v>
      </c>
      <c r="K13" s="92">
        <v>30240</v>
      </c>
      <c r="L13" s="92">
        <v>6480</v>
      </c>
      <c r="M13" s="92">
        <v>5535</v>
      </c>
      <c r="N13" s="108">
        <v>42255</v>
      </c>
      <c r="O13" s="49" t="s">
        <v>53</v>
      </c>
      <c r="P13" s="93" t="s">
        <v>149</v>
      </c>
    </row>
    <row r="14" spans="1:16" ht="15.75" thickBot="1" x14ac:dyDescent="0.3">
      <c r="A14" s="76"/>
      <c r="B14" s="69"/>
      <c r="C14" s="69"/>
      <c r="D14" s="103"/>
      <c r="E14" s="105"/>
      <c r="F14" s="103"/>
      <c r="G14" s="105"/>
      <c r="H14" s="103"/>
      <c r="I14" s="69"/>
      <c r="J14" s="69"/>
      <c r="K14" s="69"/>
      <c r="L14" s="69"/>
      <c r="M14" s="69"/>
      <c r="N14" s="56">
        <f>+N13</f>
        <v>42255</v>
      </c>
      <c r="O14" s="25"/>
      <c r="P14" s="70"/>
    </row>
    <row r="15" spans="1:16" ht="15.75" thickBot="1" x14ac:dyDescent="0.3">
      <c r="A15" s="76"/>
      <c r="B15" s="69"/>
      <c r="C15" s="69"/>
      <c r="D15" s="103"/>
      <c r="E15" s="105"/>
      <c r="F15" s="103"/>
      <c r="G15" s="105"/>
      <c r="H15" s="103"/>
      <c r="I15" s="69"/>
      <c r="J15" s="69"/>
      <c r="K15" s="69"/>
      <c r="L15" s="69"/>
      <c r="M15" s="69"/>
      <c r="N15" s="109"/>
      <c r="O15" s="69"/>
      <c r="P15" s="70"/>
    </row>
    <row r="16" spans="1:16" ht="79.5" thickBot="1" x14ac:dyDescent="0.3">
      <c r="A16" s="88">
        <v>30</v>
      </c>
      <c r="B16" s="57">
        <v>104</v>
      </c>
      <c r="C16" s="49" t="s">
        <v>23</v>
      </c>
      <c r="D16" s="91" t="s">
        <v>133</v>
      </c>
      <c r="E16" s="49" t="s">
        <v>64</v>
      </c>
      <c r="F16" s="48" t="s">
        <v>164</v>
      </c>
      <c r="G16" s="46" t="s">
        <v>65</v>
      </c>
      <c r="H16" s="48" t="s">
        <v>165</v>
      </c>
      <c r="I16" s="49">
        <v>205</v>
      </c>
      <c r="J16" s="92">
        <v>7.15</v>
      </c>
      <c r="K16" s="92">
        <v>21986.25</v>
      </c>
      <c r="L16" s="92">
        <v>6480</v>
      </c>
      <c r="M16" s="92">
        <v>5535</v>
      </c>
      <c r="N16" s="108">
        <v>34001.25</v>
      </c>
      <c r="O16" s="49" t="s">
        <v>53</v>
      </c>
      <c r="P16" s="93" t="s">
        <v>7</v>
      </c>
    </row>
    <row r="17" spans="1:16" ht="15.75" thickBot="1" x14ac:dyDescent="0.3">
      <c r="A17" s="76"/>
      <c r="B17" s="69"/>
      <c r="C17" s="69"/>
      <c r="D17" s="103"/>
      <c r="E17" s="105"/>
      <c r="F17" s="103"/>
      <c r="G17" s="105"/>
      <c r="H17" s="103"/>
      <c r="I17" s="69"/>
      <c r="J17" s="69"/>
      <c r="K17" s="69"/>
      <c r="L17" s="69"/>
      <c r="M17" s="69"/>
      <c r="N17" s="87">
        <f>+N16</f>
        <v>34001.25</v>
      </c>
      <c r="O17" s="25"/>
      <c r="P17" s="70"/>
    </row>
    <row r="18" spans="1:16" ht="15.75" thickBot="1" x14ac:dyDescent="0.3">
      <c r="A18" s="76"/>
      <c r="B18" s="69"/>
      <c r="C18" s="69"/>
      <c r="D18" s="103"/>
      <c r="E18" s="105"/>
      <c r="F18" s="103"/>
      <c r="G18" s="105"/>
      <c r="H18" s="103"/>
      <c r="I18" s="69"/>
      <c r="J18" s="69"/>
      <c r="K18" s="69"/>
      <c r="L18" s="69"/>
      <c r="M18" s="69"/>
      <c r="N18" s="109"/>
      <c r="O18" s="69"/>
      <c r="P18" s="70"/>
    </row>
    <row r="19" spans="1:16" ht="23.25" thickBot="1" x14ac:dyDescent="0.3">
      <c r="A19" s="88">
        <v>31</v>
      </c>
      <c r="B19" s="57">
        <v>105</v>
      </c>
      <c r="C19" s="49" t="s">
        <v>19</v>
      </c>
      <c r="D19" s="91" t="s">
        <v>25</v>
      </c>
      <c r="E19" s="49" t="s">
        <v>162</v>
      </c>
      <c r="F19" s="48" t="s">
        <v>97</v>
      </c>
      <c r="G19" s="46" t="s">
        <v>20</v>
      </c>
      <c r="H19" s="48" t="s">
        <v>138</v>
      </c>
      <c r="I19" s="49">
        <v>250</v>
      </c>
      <c r="J19" s="92">
        <v>7.27</v>
      </c>
      <c r="K19" s="92">
        <f>I19*J19*15</f>
        <v>27262.5</v>
      </c>
      <c r="L19" s="92">
        <v>6480</v>
      </c>
      <c r="M19" s="92">
        <v>5535</v>
      </c>
      <c r="N19" s="108">
        <f>SUM(K19:M19)</f>
        <v>39277.5</v>
      </c>
      <c r="O19" s="49" t="s">
        <v>52</v>
      </c>
      <c r="P19" s="93" t="s">
        <v>149</v>
      </c>
    </row>
    <row r="20" spans="1:16" ht="15.75" thickBot="1" x14ac:dyDescent="0.3">
      <c r="A20" s="76"/>
      <c r="B20" s="69"/>
      <c r="C20" s="69"/>
      <c r="D20" s="103"/>
      <c r="E20" s="105"/>
      <c r="F20" s="103"/>
      <c r="G20" s="105"/>
      <c r="H20" s="103"/>
      <c r="I20" s="69"/>
      <c r="J20" s="69"/>
      <c r="K20" s="69"/>
      <c r="L20" s="69"/>
      <c r="M20" s="69"/>
      <c r="N20" s="87">
        <f>+N19</f>
        <v>39277.5</v>
      </c>
      <c r="O20" s="25"/>
      <c r="P20" s="70"/>
    </row>
    <row r="21" spans="1:16" ht="15.75" thickBot="1" x14ac:dyDescent="0.3">
      <c r="A21" s="76"/>
      <c r="B21" s="69"/>
      <c r="C21" s="69"/>
      <c r="D21" s="103"/>
      <c r="E21" s="105"/>
      <c r="F21" s="103"/>
      <c r="G21" s="105"/>
      <c r="H21" s="103"/>
      <c r="I21" s="69"/>
      <c r="J21" s="69"/>
      <c r="K21" s="69"/>
      <c r="L21" s="69"/>
      <c r="M21" s="69"/>
      <c r="N21" s="109"/>
      <c r="O21" s="69"/>
      <c r="P21" s="70"/>
    </row>
    <row r="22" spans="1:16" ht="67.5" x14ac:dyDescent="0.25">
      <c r="A22" s="28">
        <v>32</v>
      </c>
      <c r="B22" s="74">
        <v>106</v>
      </c>
      <c r="C22" s="29" t="s">
        <v>23</v>
      </c>
      <c r="D22" s="31" t="s">
        <v>22</v>
      </c>
      <c r="E22" s="29" t="s">
        <v>24</v>
      </c>
      <c r="F22" s="31" t="s">
        <v>163</v>
      </c>
      <c r="G22" s="29" t="s">
        <v>112</v>
      </c>
      <c r="H22" s="31" t="s">
        <v>191</v>
      </c>
      <c r="I22" s="29">
        <v>175</v>
      </c>
      <c r="J22" s="32">
        <v>7.15</v>
      </c>
      <c r="K22" s="64">
        <v>18768.75</v>
      </c>
      <c r="L22" s="64">
        <v>6480</v>
      </c>
      <c r="M22" s="64">
        <v>5535</v>
      </c>
      <c r="N22" s="64">
        <v>30783.75</v>
      </c>
      <c r="O22" s="65" t="s">
        <v>52</v>
      </c>
      <c r="P22" s="66" t="s">
        <v>149</v>
      </c>
    </row>
    <row r="23" spans="1:16" ht="68.25" thickBot="1" x14ac:dyDescent="0.3">
      <c r="A23" s="37">
        <v>32</v>
      </c>
      <c r="B23" s="79">
        <v>107</v>
      </c>
      <c r="C23" s="38" t="s">
        <v>23</v>
      </c>
      <c r="D23" s="40" t="s">
        <v>22</v>
      </c>
      <c r="E23" s="41" t="s">
        <v>24</v>
      </c>
      <c r="F23" s="40" t="s">
        <v>163</v>
      </c>
      <c r="G23" s="38" t="s">
        <v>112</v>
      </c>
      <c r="H23" s="40" t="s">
        <v>191</v>
      </c>
      <c r="I23" s="38">
        <v>175</v>
      </c>
      <c r="J23" s="41">
        <v>7.15</v>
      </c>
      <c r="K23" s="80">
        <v>18768.75</v>
      </c>
      <c r="L23" s="80">
        <v>6480</v>
      </c>
      <c r="M23" s="80">
        <v>5535</v>
      </c>
      <c r="N23" s="80">
        <v>30783.75</v>
      </c>
      <c r="O23" s="53" t="s">
        <v>53</v>
      </c>
      <c r="P23" s="81" t="s">
        <v>149</v>
      </c>
    </row>
    <row r="24" spans="1:16" s="13" customFormat="1" ht="15.75" thickBot="1" x14ac:dyDescent="0.3">
      <c r="A24" s="76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87">
        <f>SUM(N22:N23)</f>
        <v>61567.5</v>
      </c>
      <c r="O24" s="69"/>
      <c r="P24" s="70"/>
    </row>
    <row r="25" spans="1:16" s="13" customFormat="1" ht="15.75" thickBot="1" x14ac:dyDescent="0.3">
      <c r="A25" s="76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109"/>
      <c r="O25" s="69"/>
      <c r="P25" s="70"/>
    </row>
    <row r="26" spans="1:16" ht="23.25" thickBot="1" x14ac:dyDescent="0.3">
      <c r="A26" s="88">
        <v>33</v>
      </c>
      <c r="B26" s="57">
        <v>108</v>
      </c>
      <c r="C26" s="49" t="s">
        <v>33</v>
      </c>
      <c r="D26" s="91" t="s">
        <v>35</v>
      </c>
      <c r="E26" s="49" t="s">
        <v>170</v>
      </c>
      <c r="F26" s="48" t="s">
        <v>144</v>
      </c>
      <c r="G26" s="46" t="s">
        <v>32</v>
      </c>
      <c r="H26" s="48" t="s">
        <v>190</v>
      </c>
      <c r="I26" s="49">
        <v>150</v>
      </c>
      <c r="J26" s="92">
        <v>6.64</v>
      </c>
      <c r="K26" s="92">
        <v>14940</v>
      </c>
      <c r="L26" s="92">
        <v>6480</v>
      </c>
      <c r="M26" s="92">
        <v>5535</v>
      </c>
      <c r="N26" s="108">
        <v>26955</v>
      </c>
      <c r="O26" s="99" t="s">
        <v>53</v>
      </c>
      <c r="P26" s="93" t="s">
        <v>7</v>
      </c>
    </row>
    <row r="27" spans="1:16" s="13" customFormat="1" ht="15.75" thickBot="1" x14ac:dyDescent="0.3">
      <c r="A27" s="7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87">
        <f>SUM(N26)</f>
        <v>26955</v>
      </c>
      <c r="O27" s="69"/>
      <c r="P27" s="70"/>
    </row>
    <row r="28" spans="1:16" s="13" customFormat="1" ht="15.75" thickBot="1" x14ac:dyDescent="0.3">
      <c r="A28" s="76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109"/>
      <c r="O28" s="69"/>
      <c r="P28" s="70"/>
    </row>
    <row r="29" spans="1:16" x14ac:dyDescent="0.25">
      <c r="A29" s="28">
        <v>34</v>
      </c>
      <c r="B29" s="74">
        <v>109</v>
      </c>
      <c r="C29" s="29" t="s">
        <v>166</v>
      </c>
      <c r="D29" s="31" t="s">
        <v>4</v>
      </c>
      <c r="E29" s="29"/>
      <c r="F29" s="31"/>
      <c r="G29" s="29"/>
      <c r="H29" s="31"/>
      <c r="I29" s="29">
        <v>170</v>
      </c>
      <c r="J29" s="32">
        <v>6.92</v>
      </c>
      <c r="K29" s="64">
        <v>17646</v>
      </c>
      <c r="L29" s="64">
        <v>6480</v>
      </c>
      <c r="M29" s="64">
        <v>5535</v>
      </c>
      <c r="N29" s="64">
        <v>29661</v>
      </c>
      <c r="O29" s="65" t="s">
        <v>53</v>
      </c>
      <c r="P29" s="66" t="s">
        <v>7</v>
      </c>
    </row>
    <row r="30" spans="1:16" ht="23.25" thickBot="1" x14ac:dyDescent="0.3">
      <c r="A30" s="37">
        <v>34</v>
      </c>
      <c r="B30" s="79">
        <v>110</v>
      </c>
      <c r="C30" s="38" t="s">
        <v>58</v>
      </c>
      <c r="D30" s="40" t="s">
        <v>57</v>
      </c>
      <c r="E30" s="41" t="s">
        <v>174</v>
      </c>
      <c r="F30" s="40" t="s">
        <v>56</v>
      </c>
      <c r="G30" s="38" t="s">
        <v>54</v>
      </c>
      <c r="H30" s="40" t="s">
        <v>55</v>
      </c>
      <c r="I30" s="38">
        <v>150</v>
      </c>
      <c r="J30" s="41">
        <v>7.15</v>
      </c>
      <c r="K30" s="80">
        <v>16087.5</v>
      </c>
      <c r="L30" s="80">
        <v>6480</v>
      </c>
      <c r="M30" s="80">
        <v>5535</v>
      </c>
      <c r="N30" s="80">
        <v>28102.5</v>
      </c>
      <c r="O30" s="53" t="s">
        <v>52</v>
      </c>
      <c r="P30" s="81" t="s">
        <v>7</v>
      </c>
    </row>
    <row r="31" spans="1:16" s="13" customFormat="1" ht="15.75" thickBot="1" x14ac:dyDescent="0.3">
      <c r="A31" s="76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87">
        <f>SUM(N29:N30)</f>
        <v>57763.5</v>
      </c>
      <c r="O31" s="69"/>
      <c r="P31" s="70"/>
    </row>
    <row r="32" spans="1:16" s="13" customFormat="1" ht="15.75" thickBot="1" x14ac:dyDescent="0.3">
      <c r="A32" s="76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09"/>
      <c r="O32" s="69"/>
      <c r="P32" s="70"/>
    </row>
    <row r="33" spans="1:16" ht="90.75" thickBot="1" x14ac:dyDescent="0.3">
      <c r="A33" s="88">
        <v>35</v>
      </c>
      <c r="B33" s="57">
        <v>111</v>
      </c>
      <c r="C33" s="49" t="s">
        <v>23</v>
      </c>
      <c r="D33" s="91" t="s">
        <v>133</v>
      </c>
      <c r="E33" s="49" t="s">
        <v>64</v>
      </c>
      <c r="F33" s="48" t="s">
        <v>192</v>
      </c>
      <c r="G33" s="38" t="s">
        <v>203</v>
      </c>
      <c r="H33" s="48" t="s">
        <v>69</v>
      </c>
      <c r="I33" s="49">
        <v>205</v>
      </c>
      <c r="J33" s="92">
        <v>7.15</v>
      </c>
      <c r="K33" s="92">
        <v>21986.25</v>
      </c>
      <c r="L33" s="92">
        <v>6480</v>
      </c>
      <c r="M33" s="92">
        <v>5535</v>
      </c>
      <c r="N33" s="108">
        <v>34001.25</v>
      </c>
      <c r="O33" s="57" t="s">
        <v>53</v>
      </c>
      <c r="P33" s="93" t="s">
        <v>149</v>
      </c>
    </row>
    <row r="34" spans="1:16" s="13" customFormat="1" ht="15.75" thickBot="1" x14ac:dyDescent="0.3">
      <c r="A34" s="76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87">
        <f>SUM(N33)</f>
        <v>34001.25</v>
      </c>
      <c r="O34" s="69"/>
      <c r="P34" s="70"/>
    </row>
    <row r="35" spans="1:16" s="13" customFormat="1" ht="15.75" thickBot="1" x14ac:dyDescent="0.3">
      <c r="A35" s="76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09"/>
      <c r="O35" s="69"/>
      <c r="P35" s="70"/>
    </row>
    <row r="36" spans="1:16" ht="45.75" thickBot="1" x14ac:dyDescent="0.3">
      <c r="A36" s="88">
        <v>36</v>
      </c>
      <c r="B36" s="57">
        <v>112</v>
      </c>
      <c r="C36" s="49" t="s">
        <v>105</v>
      </c>
      <c r="D36" s="91" t="s">
        <v>109</v>
      </c>
      <c r="E36" s="49" t="s">
        <v>178</v>
      </c>
      <c r="F36" s="48" t="s">
        <v>188</v>
      </c>
      <c r="G36" s="46" t="s">
        <v>106</v>
      </c>
      <c r="H36" s="48" t="s">
        <v>107</v>
      </c>
      <c r="I36" s="49">
        <v>304</v>
      </c>
      <c r="J36" s="92">
        <v>7.2</v>
      </c>
      <c r="K36" s="92">
        <f t="shared" ref="K36" si="4">I36*J36*15</f>
        <v>32832</v>
      </c>
      <c r="L36" s="92">
        <v>6480</v>
      </c>
      <c r="M36" s="92">
        <v>5535</v>
      </c>
      <c r="N36" s="108">
        <f t="shared" ref="N36" si="5">SUM(K36:M36)</f>
        <v>44847</v>
      </c>
      <c r="O36" s="57" t="s">
        <v>52</v>
      </c>
      <c r="P36" s="93" t="s">
        <v>149</v>
      </c>
    </row>
    <row r="37" spans="1:16" s="13" customFormat="1" ht="15.75" thickBot="1" x14ac:dyDescent="0.3">
      <c r="A37" s="76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87">
        <v>44847</v>
      </c>
      <c r="O37" s="69"/>
      <c r="P37" s="70"/>
    </row>
    <row r="38" spans="1:16" s="13" customFormat="1" ht="15.75" thickBot="1" x14ac:dyDescent="0.3">
      <c r="A38" s="76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09"/>
      <c r="O38" s="69"/>
      <c r="P38" s="70"/>
    </row>
    <row r="39" spans="1:16" ht="22.5" x14ac:dyDescent="0.25">
      <c r="A39" s="82">
        <v>37</v>
      </c>
      <c r="B39" s="65">
        <v>113</v>
      </c>
      <c r="C39" s="32" t="s">
        <v>26</v>
      </c>
      <c r="D39" s="84" t="s">
        <v>85</v>
      </c>
      <c r="E39" s="32" t="s">
        <v>167</v>
      </c>
      <c r="F39" s="31" t="s">
        <v>158</v>
      </c>
      <c r="G39" s="29" t="s">
        <v>114</v>
      </c>
      <c r="H39" s="31" t="s">
        <v>159</v>
      </c>
      <c r="I39" s="32">
        <v>240</v>
      </c>
      <c r="J39" s="64">
        <v>6.95</v>
      </c>
      <c r="K39" s="64">
        <v>25020</v>
      </c>
      <c r="L39" s="64">
        <v>6480</v>
      </c>
      <c r="M39" s="64">
        <v>5535</v>
      </c>
      <c r="N39" s="110">
        <v>37035</v>
      </c>
      <c r="O39" s="32" t="s">
        <v>52</v>
      </c>
      <c r="P39" s="66" t="s">
        <v>149</v>
      </c>
    </row>
    <row r="40" spans="1:16" ht="23.25" thickBot="1" x14ac:dyDescent="0.3">
      <c r="A40" s="54">
        <v>37</v>
      </c>
      <c r="B40" s="79">
        <v>114</v>
      </c>
      <c r="C40" s="41" t="s">
        <v>168</v>
      </c>
      <c r="D40" s="55" t="s">
        <v>96</v>
      </c>
      <c r="E40" s="112"/>
      <c r="F40" s="40"/>
      <c r="G40" s="41"/>
      <c r="H40" s="55"/>
      <c r="I40" s="38">
        <v>270</v>
      </c>
      <c r="J40" s="41">
        <v>6.95</v>
      </c>
      <c r="K40" s="80">
        <v>28147.5</v>
      </c>
      <c r="L40" s="80">
        <v>6480</v>
      </c>
      <c r="M40" s="80">
        <v>5535</v>
      </c>
      <c r="N40" s="80">
        <v>40162.5</v>
      </c>
      <c r="O40" s="53" t="s">
        <v>52</v>
      </c>
      <c r="P40" s="81" t="s">
        <v>149</v>
      </c>
    </row>
    <row r="41" spans="1:16" s="13" customFormat="1" ht="15.75" thickBot="1" x14ac:dyDescent="0.3">
      <c r="A41" s="76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87">
        <f>SUM(N39:N40)</f>
        <v>77197.5</v>
      </c>
      <c r="O41" s="69"/>
      <c r="P41" s="70"/>
    </row>
    <row r="42" spans="1:16" s="13" customFormat="1" ht="15.75" thickBot="1" x14ac:dyDescent="0.3">
      <c r="A42" s="7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09"/>
      <c r="O42" s="69"/>
      <c r="P42" s="70"/>
    </row>
    <row r="43" spans="1:16" ht="23.25" thickBot="1" x14ac:dyDescent="0.3">
      <c r="A43" s="88">
        <v>38</v>
      </c>
      <c r="B43" s="57">
        <v>115</v>
      </c>
      <c r="C43" s="49" t="s">
        <v>15</v>
      </c>
      <c r="D43" s="91" t="s">
        <v>10</v>
      </c>
      <c r="E43" s="49" t="s">
        <v>169</v>
      </c>
      <c r="F43" s="48" t="s">
        <v>30</v>
      </c>
      <c r="G43" s="46" t="s">
        <v>27</v>
      </c>
      <c r="H43" s="48" t="s">
        <v>39</v>
      </c>
      <c r="I43" s="49">
        <v>250</v>
      </c>
      <c r="J43" s="92">
        <v>6.92</v>
      </c>
      <c r="K43" s="92">
        <v>25950</v>
      </c>
      <c r="L43" s="92">
        <v>6480</v>
      </c>
      <c r="M43" s="92">
        <v>5535</v>
      </c>
      <c r="N43" s="108">
        <v>37965</v>
      </c>
      <c r="O43" s="57" t="s">
        <v>52</v>
      </c>
      <c r="P43" s="93" t="s">
        <v>7</v>
      </c>
    </row>
    <row r="44" spans="1:16" s="13" customFormat="1" ht="15.75" thickBot="1" x14ac:dyDescent="0.3">
      <c r="A44" s="76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87">
        <f>SUM(N43:N43)</f>
        <v>37965</v>
      </c>
      <c r="O44" s="69"/>
      <c r="P44" s="70"/>
    </row>
    <row r="45" spans="1:16" s="13" customFormat="1" ht="15.75" thickBot="1" x14ac:dyDescent="0.3">
      <c r="A45" s="76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109"/>
      <c r="O45" s="69"/>
      <c r="P45" s="70"/>
    </row>
    <row r="46" spans="1:16" x14ac:dyDescent="0.25">
      <c r="A46" s="82">
        <v>39</v>
      </c>
      <c r="B46" s="65">
        <v>116</v>
      </c>
      <c r="C46" s="32" t="s">
        <v>166</v>
      </c>
      <c r="D46" s="84" t="s">
        <v>4</v>
      </c>
      <c r="E46" s="32"/>
      <c r="F46" s="31"/>
      <c r="G46" s="29"/>
      <c r="H46" s="31"/>
      <c r="I46" s="32">
        <v>170</v>
      </c>
      <c r="J46" s="64">
        <v>6.92</v>
      </c>
      <c r="K46" s="64">
        <v>17646</v>
      </c>
      <c r="L46" s="64">
        <v>6480</v>
      </c>
      <c r="M46" s="64">
        <v>5535</v>
      </c>
      <c r="N46" s="110">
        <v>29661</v>
      </c>
      <c r="O46" s="32" t="s">
        <v>52</v>
      </c>
      <c r="P46" s="66" t="s">
        <v>149</v>
      </c>
    </row>
    <row r="47" spans="1:16" ht="15.75" thickBot="1" x14ac:dyDescent="0.3">
      <c r="A47" s="54">
        <v>39</v>
      </c>
      <c r="B47" s="79">
        <v>117</v>
      </c>
      <c r="C47" s="41" t="s">
        <v>166</v>
      </c>
      <c r="D47" s="55" t="s">
        <v>4</v>
      </c>
      <c r="E47" s="41"/>
      <c r="F47" s="40"/>
      <c r="G47" s="41"/>
      <c r="H47" s="55"/>
      <c r="I47" s="38">
        <v>170</v>
      </c>
      <c r="J47" s="41">
        <v>6.92</v>
      </c>
      <c r="K47" s="80">
        <v>17646</v>
      </c>
      <c r="L47" s="80">
        <v>6480</v>
      </c>
      <c r="M47" s="80">
        <v>5535</v>
      </c>
      <c r="N47" s="80">
        <v>29661</v>
      </c>
      <c r="O47" s="53" t="s">
        <v>53</v>
      </c>
      <c r="P47" s="81" t="s">
        <v>149</v>
      </c>
    </row>
    <row r="48" spans="1:16" s="13" customFormat="1" ht="15.75" thickBot="1" x14ac:dyDescent="0.3">
      <c r="A48" s="76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87">
        <f>SUM(N46:N47)</f>
        <v>59322</v>
      </c>
      <c r="O48" s="69"/>
      <c r="P48" s="70"/>
    </row>
    <row r="49" spans="1:16" s="13" customFormat="1" ht="15.75" thickBot="1" x14ac:dyDescent="0.3">
      <c r="A49" s="76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109"/>
      <c r="O49" s="69"/>
      <c r="P49" s="70"/>
    </row>
    <row r="50" spans="1:16" ht="22.5" x14ac:dyDescent="0.25">
      <c r="A50" s="82">
        <v>40</v>
      </c>
      <c r="B50" s="65">
        <v>118</v>
      </c>
      <c r="C50" s="32" t="s">
        <v>33</v>
      </c>
      <c r="D50" s="84" t="s">
        <v>35</v>
      </c>
      <c r="E50" s="32" t="s">
        <v>170</v>
      </c>
      <c r="F50" s="31" t="s">
        <v>144</v>
      </c>
      <c r="G50" s="29" t="s">
        <v>32</v>
      </c>
      <c r="H50" s="31" t="s">
        <v>131</v>
      </c>
      <c r="I50" s="32">
        <v>150</v>
      </c>
      <c r="J50" s="64">
        <v>6.64</v>
      </c>
      <c r="K50" s="64">
        <v>14940</v>
      </c>
      <c r="L50" s="64">
        <v>6480</v>
      </c>
      <c r="M50" s="64">
        <v>5535</v>
      </c>
      <c r="N50" s="110">
        <v>26955</v>
      </c>
      <c r="O50" s="32" t="s">
        <v>52</v>
      </c>
      <c r="P50" s="66" t="s">
        <v>149</v>
      </c>
    </row>
    <row r="51" spans="1:16" ht="23.25" thickBot="1" x14ac:dyDescent="0.3">
      <c r="A51" s="54">
        <v>40</v>
      </c>
      <c r="B51" s="79">
        <v>119</v>
      </c>
      <c r="C51" s="41" t="s">
        <v>33</v>
      </c>
      <c r="D51" s="55" t="s">
        <v>35</v>
      </c>
      <c r="E51" s="41" t="s">
        <v>170</v>
      </c>
      <c r="F51" s="40" t="s">
        <v>144</v>
      </c>
      <c r="G51" s="41" t="s">
        <v>32</v>
      </c>
      <c r="H51" s="55" t="s">
        <v>131</v>
      </c>
      <c r="I51" s="38">
        <v>150</v>
      </c>
      <c r="J51" s="41">
        <v>6.64</v>
      </c>
      <c r="K51" s="80">
        <v>14940</v>
      </c>
      <c r="L51" s="80">
        <v>6480</v>
      </c>
      <c r="M51" s="80">
        <v>5535</v>
      </c>
      <c r="N51" s="80">
        <v>26955</v>
      </c>
      <c r="O51" s="53" t="s">
        <v>53</v>
      </c>
      <c r="P51" s="81" t="s">
        <v>149</v>
      </c>
    </row>
    <row r="52" spans="1:16" s="13" customFormat="1" ht="15.75" thickBot="1" x14ac:dyDescent="0.3">
      <c r="A52" s="76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87">
        <f>SUM(N50:N51)</f>
        <v>53910</v>
      </c>
      <c r="O52" s="69"/>
      <c r="P52" s="70"/>
    </row>
    <row r="53" spans="1:16" s="13" customFormat="1" ht="15.75" thickBot="1" x14ac:dyDescent="0.3">
      <c r="A53" s="76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109"/>
      <c r="O53" s="69"/>
      <c r="P53" s="70"/>
    </row>
    <row r="54" spans="1:16" ht="23.25" thickBot="1" x14ac:dyDescent="0.3">
      <c r="A54" s="88">
        <v>41</v>
      </c>
      <c r="B54" s="57">
        <v>120</v>
      </c>
      <c r="C54" s="49" t="s">
        <v>174</v>
      </c>
      <c r="D54" s="91" t="s">
        <v>28</v>
      </c>
      <c r="E54" s="49"/>
      <c r="F54" s="48"/>
      <c r="G54" s="46"/>
      <c r="H54" s="48"/>
      <c r="I54" s="49">
        <v>130</v>
      </c>
      <c r="J54" s="92">
        <v>7.15</v>
      </c>
      <c r="K54" s="92">
        <v>13942.5</v>
      </c>
      <c r="L54" s="92">
        <v>6480</v>
      </c>
      <c r="M54" s="92">
        <v>5535</v>
      </c>
      <c r="N54" s="108">
        <v>25957.5</v>
      </c>
      <c r="O54" s="57" t="s">
        <v>53</v>
      </c>
      <c r="P54" s="94" t="s">
        <v>149</v>
      </c>
    </row>
    <row r="55" spans="1:16" ht="15.75" thickBot="1" x14ac:dyDescent="0.3">
      <c r="A55" s="76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87">
        <v>25957.5</v>
      </c>
      <c r="O55" s="69"/>
      <c r="P55" s="70"/>
    </row>
    <row r="56" spans="1:16" ht="15.75" thickBot="1" x14ac:dyDescent="0.3">
      <c r="A56" s="76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109"/>
      <c r="O56" s="69"/>
      <c r="P56" s="70"/>
    </row>
    <row r="57" spans="1:16" x14ac:dyDescent="0.25">
      <c r="A57" s="82">
        <v>42</v>
      </c>
      <c r="B57" s="65">
        <v>121</v>
      </c>
      <c r="C57" s="32" t="s">
        <v>179</v>
      </c>
      <c r="D57" s="84" t="s">
        <v>99</v>
      </c>
      <c r="E57" s="32"/>
      <c r="F57" s="31"/>
      <c r="G57" s="29"/>
      <c r="H57" s="31"/>
      <c r="I57" s="32">
        <v>120</v>
      </c>
      <c r="J57" s="64">
        <v>6.64</v>
      </c>
      <c r="K57" s="64">
        <v>11952</v>
      </c>
      <c r="L57" s="64">
        <v>6480</v>
      </c>
      <c r="M57" s="64">
        <v>5535</v>
      </c>
      <c r="N57" s="110">
        <v>23967</v>
      </c>
      <c r="O57" s="32" t="s">
        <v>53</v>
      </c>
      <c r="P57" s="66" t="s">
        <v>149</v>
      </c>
    </row>
    <row r="58" spans="1:16" ht="34.5" thickBot="1" x14ac:dyDescent="0.3">
      <c r="A58" s="54">
        <v>42</v>
      </c>
      <c r="B58" s="79">
        <v>122</v>
      </c>
      <c r="C58" s="41" t="s">
        <v>33</v>
      </c>
      <c r="D58" s="55" t="s">
        <v>92</v>
      </c>
      <c r="E58" s="41" t="s">
        <v>172</v>
      </c>
      <c r="F58" s="40" t="s">
        <v>29</v>
      </c>
      <c r="G58" s="3" t="s">
        <v>208</v>
      </c>
      <c r="H58" s="55" t="s">
        <v>34</v>
      </c>
      <c r="I58" s="38">
        <v>170</v>
      </c>
      <c r="J58" s="41">
        <v>6.64</v>
      </c>
      <c r="K58" s="80">
        <v>16932</v>
      </c>
      <c r="L58" s="80">
        <v>6480</v>
      </c>
      <c r="M58" s="80">
        <v>5535</v>
      </c>
      <c r="N58" s="80">
        <v>28947</v>
      </c>
      <c r="O58" s="53" t="s">
        <v>53</v>
      </c>
      <c r="P58" s="81" t="s">
        <v>149</v>
      </c>
    </row>
    <row r="59" spans="1:16" ht="15.75" thickBot="1" x14ac:dyDescent="0.3">
      <c r="A59" s="76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87">
        <f>SUM(N57:N58)</f>
        <v>52914</v>
      </c>
      <c r="O59" s="69"/>
      <c r="P59" s="70"/>
    </row>
    <row r="60" spans="1:16" ht="15.75" thickBot="1" x14ac:dyDescent="0.3">
      <c r="A60" s="76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109"/>
      <c r="O60" s="69"/>
      <c r="P60" s="70"/>
    </row>
    <row r="61" spans="1:16" s="11" customFormat="1" ht="26.1" customHeight="1" thickBot="1" x14ac:dyDescent="0.3">
      <c r="A61" s="88">
        <v>43</v>
      </c>
      <c r="B61" s="57">
        <v>123</v>
      </c>
      <c r="C61" s="49" t="s">
        <v>171</v>
      </c>
      <c r="D61" s="91" t="s">
        <v>110</v>
      </c>
      <c r="E61" s="49"/>
      <c r="F61" s="48"/>
      <c r="G61" s="46"/>
      <c r="H61" s="48"/>
      <c r="I61" s="49">
        <v>330</v>
      </c>
      <c r="J61" s="92">
        <v>7.2</v>
      </c>
      <c r="K61" s="92">
        <f t="shared" ref="K61" si="6">I61*J61*15</f>
        <v>35640</v>
      </c>
      <c r="L61" s="92">
        <v>6480</v>
      </c>
      <c r="M61" s="92">
        <v>5535</v>
      </c>
      <c r="N61" s="108">
        <f t="shared" ref="N61" si="7">SUM(K61:M61)</f>
        <v>47655</v>
      </c>
      <c r="O61" s="57" t="s">
        <v>52</v>
      </c>
      <c r="P61" s="93" t="s">
        <v>7</v>
      </c>
    </row>
    <row r="62" spans="1:16" s="13" customFormat="1" ht="15.75" thickBot="1" x14ac:dyDescent="0.3">
      <c r="A62" s="96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87">
        <v>47655</v>
      </c>
      <c r="O62" s="97"/>
      <c r="P62" s="98"/>
    </row>
    <row r="63" spans="1:16" s="13" customFormat="1" ht="15.75" thickBot="1" x14ac:dyDescent="0.3">
      <c r="A63" s="78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2"/>
    </row>
    <row r="64" spans="1:16" ht="15.75" thickBot="1" x14ac:dyDescent="0.3"/>
    <row r="65" spans="13:14" ht="15.75" thickBot="1" x14ac:dyDescent="0.3">
      <c r="M65" s="116" t="s">
        <v>199</v>
      </c>
      <c r="N65" s="56">
        <f>+N62+N59+N55+N52+N48+N44+N41+N37+N34+N31+N27+N24+N20+N17+N14+N11+N8+N5</f>
        <v>816091.5</v>
      </c>
    </row>
  </sheetData>
  <mergeCells count="1">
    <mergeCell ref="A2:P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zoomScaleNormal="100" workbookViewId="0">
      <pane ySplit="2" topLeftCell="A36" activePane="bottomLeft" state="frozen"/>
      <selection pane="bottomLeft" activeCell="I18" sqref="I18"/>
    </sheetView>
  </sheetViews>
  <sheetFormatPr baseColWidth="10" defaultColWidth="11.42578125" defaultRowHeight="15" x14ac:dyDescent="0.25"/>
  <cols>
    <col min="1" max="1" width="6" style="13" customWidth="1"/>
    <col min="2" max="2" width="10.28515625" style="18" customWidth="1"/>
    <col min="3" max="3" width="44.140625" style="13" customWidth="1"/>
    <col min="4" max="4" width="14" style="13" customWidth="1"/>
    <col min="5" max="5" width="42.28515625" style="13" customWidth="1"/>
    <col min="6" max="6" width="13" style="13" customWidth="1"/>
    <col min="7" max="7" width="35.7109375" style="13" customWidth="1"/>
    <col min="8" max="8" width="6.28515625" style="13" customWidth="1"/>
    <col min="9" max="9" width="10.28515625" style="13" customWidth="1"/>
    <col min="10" max="10" width="12" style="13" customWidth="1"/>
    <col min="11" max="16384" width="11.42578125" style="13"/>
  </cols>
  <sheetData>
    <row r="1" spans="1:12" ht="15.75" thickBot="1" x14ac:dyDescent="0.3"/>
    <row r="2" spans="1:12" s="6" customFormat="1" ht="24.75" customHeight="1" thickBot="1" x14ac:dyDescent="0.3">
      <c r="A2" s="129" t="s">
        <v>195</v>
      </c>
      <c r="B2" s="130"/>
      <c r="C2" s="130"/>
      <c r="D2" s="130"/>
      <c r="E2" s="130"/>
      <c r="F2" s="130"/>
      <c r="G2" s="130"/>
      <c r="H2" s="130"/>
      <c r="I2" s="130"/>
      <c r="J2" s="131"/>
    </row>
    <row r="3" spans="1:12" s="6" customFormat="1" ht="23.25" customHeight="1" thickBot="1" x14ac:dyDescent="0.3">
      <c r="A3" s="126" t="s">
        <v>146</v>
      </c>
      <c r="B3" s="127"/>
      <c r="C3" s="127"/>
      <c r="D3" s="127"/>
      <c r="E3" s="127"/>
      <c r="F3" s="127"/>
      <c r="G3" s="127"/>
      <c r="H3" s="127"/>
      <c r="I3" s="127"/>
      <c r="J3" s="128"/>
    </row>
    <row r="4" spans="1:12" ht="34.5" customHeight="1" thickBot="1" x14ac:dyDescent="0.3">
      <c r="A4" s="58" t="s">
        <v>0</v>
      </c>
      <c r="B4" s="59" t="s">
        <v>1</v>
      </c>
      <c r="C4" s="59" t="s">
        <v>40</v>
      </c>
      <c r="D4" s="59" t="s">
        <v>38</v>
      </c>
      <c r="E4" s="59" t="s">
        <v>2</v>
      </c>
      <c r="F4" s="59" t="s">
        <v>38</v>
      </c>
      <c r="G4" s="59" t="s">
        <v>2</v>
      </c>
      <c r="H4" s="60" t="s">
        <v>3</v>
      </c>
      <c r="I4" s="132" t="s">
        <v>202</v>
      </c>
      <c r="J4" s="61" t="s">
        <v>94</v>
      </c>
    </row>
    <row r="5" spans="1:12" s="11" customFormat="1" ht="26.1" customHeight="1" x14ac:dyDescent="0.25">
      <c r="A5" s="28">
        <v>55</v>
      </c>
      <c r="B5" s="29" t="s">
        <v>8</v>
      </c>
      <c r="C5" s="30" t="s">
        <v>126</v>
      </c>
      <c r="D5" s="29"/>
      <c r="E5" s="30"/>
      <c r="F5" s="29"/>
      <c r="G5" s="31"/>
      <c r="H5" s="29">
        <v>80</v>
      </c>
      <c r="I5" s="32">
        <v>6.92</v>
      </c>
      <c r="J5" s="33">
        <f t="shared" ref="J5:J17" si="0">H5*I5*15</f>
        <v>8304</v>
      </c>
    </row>
    <row r="6" spans="1:12" s="11" customFormat="1" ht="26.1" customHeight="1" x14ac:dyDescent="0.25">
      <c r="A6" s="34">
        <v>56</v>
      </c>
      <c r="B6" s="3" t="s">
        <v>8</v>
      </c>
      <c r="C6" s="2" t="s">
        <v>126</v>
      </c>
      <c r="D6" s="3"/>
      <c r="E6" s="2"/>
      <c r="F6" s="3"/>
      <c r="G6" s="5"/>
      <c r="H6" s="3">
        <v>80</v>
      </c>
      <c r="I6" s="4">
        <v>6.92</v>
      </c>
      <c r="J6" s="35">
        <f t="shared" si="0"/>
        <v>8304</v>
      </c>
    </row>
    <row r="7" spans="1:12" s="11" customFormat="1" ht="26.1" customHeight="1" x14ac:dyDescent="0.25">
      <c r="A7" s="34">
        <v>57</v>
      </c>
      <c r="B7" s="3" t="s">
        <v>8</v>
      </c>
      <c r="C7" s="2" t="s">
        <v>126</v>
      </c>
      <c r="D7" s="3"/>
      <c r="E7" s="2"/>
      <c r="F7" s="3"/>
      <c r="G7" s="5"/>
      <c r="H7" s="3">
        <v>80</v>
      </c>
      <c r="I7" s="4">
        <v>6.92</v>
      </c>
      <c r="J7" s="35">
        <f t="shared" si="0"/>
        <v>8304</v>
      </c>
    </row>
    <row r="8" spans="1:12" s="11" customFormat="1" ht="26.1" customHeight="1" x14ac:dyDescent="0.25">
      <c r="A8" s="34">
        <v>58</v>
      </c>
      <c r="B8" s="3" t="s">
        <v>8</v>
      </c>
      <c r="C8" s="2" t="s">
        <v>126</v>
      </c>
      <c r="D8" s="3"/>
      <c r="E8" s="2"/>
      <c r="F8" s="3"/>
      <c r="G8" s="5"/>
      <c r="H8" s="3">
        <v>80</v>
      </c>
      <c r="I8" s="4">
        <v>6.92</v>
      </c>
      <c r="J8" s="35">
        <f t="shared" si="0"/>
        <v>8304</v>
      </c>
    </row>
    <row r="9" spans="1:12" s="11" customFormat="1" ht="26.1" customHeight="1" x14ac:dyDescent="0.25">
      <c r="A9" s="34">
        <v>59</v>
      </c>
      <c r="B9" s="3" t="s">
        <v>27</v>
      </c>
      <c r="C9" s="2" t="s">
        <v>9</v>
      </c>
      <c r="D9" s="3"/>
      <c r="E9" s="2"/>
      <c r="F9" s="3"/>
      <c r="G9" s="5"/>
      <c r="H9" s="3">
        <v>60</v>
      </c>
      <c r="I9" s="4">
        <v>6.92</v>
      </c>
      <c r="J9" s="35">
        <f t="shared" si="0"/>
        <v>6228</v>
      </c>
    </row>
    <row r="10" spans="1:12" s="11" customFormat="1" ht="26.1" customHeight="1" x14ac:dyDescent="0.25">
      <c r="A10" s="34">
        <v>60</v>
      </c>
      <c r="B10" s="3" t="s">
        <v>27</v>
      </c>
      <c r="C10" s="2" t="s">
        <v>9</v>
      </c>
      <c r="D10" s="3"/>
      <c r="E10" s="2"/>
      <c r="F10" s="3"/>
      <c r="G10" s="5"/>
      <c r="H10" s="3">
        <v>60</v>
      </c>
      <c r="I10" s="4">
        <v>6.92</v>
      </c>
      <c r="J10" s="35">
        <f t="shared" si="0"/>
        <v>6228</v>
      </c>
    </row>
    <row r="11" spans="1:12" s="11" customFormat="1" ht="38.25" customHeight="1" x14ac:dyDescent="0.25">
      <c r="A11" s="34">
        <v>61</v>
      </c>
      <c r="B11" s="3" t="s">
        <v>21</v>
      </c>
      <c r="C11" s="2" t="s">
        <v>13</v>
      </c>
      <c r="D11" s="3" t="s">
        <v>14</v>
      </c>
      <c r="E11" s="2" t="s">
        <v>210</v>
      </c>
      <c r="F11" s="3" t="s">
        <v>211</v>
      </c>
      <c r="G11" s="5" t="s">
        <v>189</v>
      </c>
      <c r="H11" s="141">
        <v>280</v>
      </c>
      <c r="I11" s="4">
        <v>8.39</v>
      </c>
      <c r="J11" s="142">
        <f t="shared" si="0"/>
        <v>35238.000000000007</v>
      </c>
    </row>
    <row r="12" spans="1:12" s="120" customFormat="1" ht="33.75" x14ac:dyDescent="0.25">
      <c r="A12" s="119">
        <v>62</v>
      </c>
      <c r="B12" s="3" t="s">
        <v>21</v>
      </c>
      <c r="C12" s="5" t="s">
        <v>13</v>
      </c>
      <c r="D12" s="3" t="s">
        <v>14</v>
      </c>
      <c r="E12" s="2" t="s">
        <v>210</v>
      </c>
      <c r="F12" s="3" t="s">
        <v>211</v>
      </c>
      <c r="G12" s="5" t="s">
        <v>189</v>
      </c>
      <c r="H12" s="141">
        <v>280</v>
      </c>
      <c r="I12" s="3">
        <v>8.39</v>
      </c>
      <c r="J12" s="142">
        <f t="shared" si="0"/>
        <v>35238.000000000007</v>
      </c>
      <c r="K12" s="11"/>
      <c r="L12" s="11"/>
    </row>
    <row r="13" spans="1:12" s="11" customFormat="1" ht="37.5" customHeight="1" x14ac:dyDescent="0.25">
      <c r="A13" s="34">
        <v>63</v>
      </c>
      <c r="B13" s="3" t="s">
        <v>151</v>
      </c>
      <c r="C13" s="2" t="s">
        <v>49</v>
      </c>
      <c r="D13" s="3" t="s">
        <v>48</v>
      </c>
      <c r="E13" s="2" t="s">
        <v>50</v>
      </c>
      <c r="F13" s="3" t="s">
        <v>81</v>
      </c>
      <c r="G13" s="5" t="s">
        <v>128</v>
      </c>
      <c r="H13" s="3">
        <v>310</v>
      </c>
      <c r="I13" s="4">
        <v>7.2</v>
      </c>
      <c r="J13" s="35">
        <f t="shared" si="0"/>
        <v>33480</v>
      </c>
    </row>
    <row r="14" spans="1:12" s="11" customFormat="1" ht="41.25" customHeight="1" x14ac:dyDescent="0.25">
      <c r="A14" s="34">
        <v>64</v>
      </c>
      <c r="B14" s="3" t="s">
        <v>151</v>
      </c>
      <c r="C14" s="2" t="s">
        <v>127</v>
      </c>
      <c r="D14" s="3" t="s">
        <v>80</v>
      </c>
      <c r="E14" s="2" t="s">
        <v>100</v>
      </c>
      <c r="F14" s="3" t="s">
        <v>70</v>
      </c>
      <c r="G14" s="5" t="s">
        <v>72</v>
      </c>
      <c r="H14" s="3">
        <v>204</v>
      </c>
      <c r="I14" s="4">
        <v>7.2</v>
      </c>
      <c r="J14" s="35">
        <f t="shared" si="0"/>
        <v>22032</v>
      </c>
    </row>
    <row r="15" spans="1:12" s="11" customFormat="1" ht="36.75" customHeight="1" x14ac:dyDescent="0.25">
      <c r="A15" s="34">
        <v>65</v>
      </c>
      <c r="B15" s="3" t="s">
        <v>152</v>
      </c>
      <c r="C15" s="2" t="s">
        <v>11</v>
      </c>
      <c r="D15" s="3" t="s">
        <v>204</v>
      </c>
      <c r="E15" s="2" t="s">
        <v>16</v>
      </c>
      <c r="F15" s="143" t="s">
        <v>205</v>
      </c>
      <c r="G15" s="5" t="s">
        <v>219</v>
      </c>
      <c r="H15" s="141">
        <v>310</v>
      </c>
      <c r="I15" s="4">
        <v>7.4</v>
      </c>
      <c r="J15" s="142">
        <f t="shared" si="0"/>
        <v>34410</v>
      </c>
    </row>
    <row r="16" spans="1:12" s="11" customFormat="1" ht="39.75" customHeight="1" x14ac:dyDescent="0.25">
      <c r="A16" s="34">
        <v>66</v>
      </c>
      <c r="B16" s="3" t="s">
        <v>152</v>
      </c>
      <c r="C16" s="2" t="s">
        <v>41</v>
      </c>
      <c r="D16" s="3" t="s">
        <v>73</v>
      </c>
      <c r="E16" s="2" t="s">
        <v>75</v>
      </c>
      <c r="F16" s="3" t="s">
        <v>74</v>
      </c>
      <c r="G16" s="5" t="s">
        <v>134</v>
      </c>
      <c r="H16" s="3">
        <v>350</v>
      </c>
      <c r="I16" s="4">
        <v>7.4</v>
      </c>
      <c r="J16" s="35">
        <f t="shared" si="0"/>
        <v>38850</v>
      </c>
    </row>
    <row r="17" spans="1:13" s="11" customFormat="1" ht="26.1" customHeight="1" x14ac:dyDescent="0.25">
      <c r="A17" s="34">
        <v>67</v>
      </c>
      <c r="B17" s="3" t="s">
        <v>222</v>
      </c>
      <c r="C17" s="2" t="s">
        <v>18</v>
      </c>
      <c r="D17" s="3"/>
      <c r="E17" s="2"/>
      <c r="F17" s="3"/>
      <c r="G17" s="5"/>
      <c r="H17" s="3">
        <v>90</v>
      </c>
      <c r="I17" s="4">
        <v>7.4</v>
      </c>
      <c r="J17" s="35">
        <f t="shared" si="0"/>
        <v>9990</v>
      </c>
    </row>
    <row r="18" spans="1:13" s="120" customFormat="1" ht="23.25" thickBot="1" x14ac:dyDescent="0.3">
      <c r="A18" s="121">
        <v>68</v>
      </c>
      <c r="B18" s="38" t="s">
        <v>82</v>
      </c>
      <c r="C18" s="40" t="s">
        <v>83</v>
      </c>
      <c r="D18" s="38"/>
      <c r="E18" s="39"/>
      <c r="F18" s="38"/>
      <c r="G18" s="40"/>
      <c r="H18" s="38">
        <v>150</v>
      </c>
      <c r="I18" s="38">
        <v>8.26</v>
      </c>
      <c r="J18" s="122">
        <f>+H18*I18*15</f>
        <v>18585</v>
      </c>
      <c r="K18" s="11"/>
      <c r="L18" s="11"/>
      <c r="M18" s="11"/>
    </row>
    <row r="19" spans="1:13" s="25" customFormat="1" ht="26.1" customHeight="1" thickBot="1" x14ac:dyDescent="0.3">
      <c r="A19" s="8"/>
      <c r="B19" s="20"/>
      <c r="C19" s="21"/>
      <c r="D19" s="20"/>
      <c r="E19" s="21"/>
      <c r="F19" s="20"/>
      <c r="G19" s="22"/>
      <c r="H19" s="20"/>
      <c r="I19" s="20"/>
      <c r="J19" s="44">
        <f>SUM(J5:J18)</f>
        <v>273495</v>
      </c>
      <c r="K19" s="6"/>
      <c r="L19" s="6"/>
    </row>
    <row r="20" spans="1:13" s="6" customFormat="1" ht="26.1" customHeight="1" thickBot="1" x14ac:dyDescent="0.3">
      <c r="A20" s="126" t="s">
        <v>122</v>
      </c>
      <c r="B20" s="127"/>
      <c r="C20" s="127"/>
      <c r="D20" s="127"/>
      <c r="E20" s="127"/>
      <c r="F20" s="127"/>
      <c r="G20" s="127"/>
      <c r="H20" s="127"/>
      <c r="I20" s="127"/>
      <c r="J20" s="128"/>
      <c r="K20" s="13"/>
      <c r="L20" s="13"/>
    </row>
    <row r="21" spans="1:13" ht="36.75" customHeight="1" thickBot="1" x14ac:dyDescent="0.3">
      <c r="A21" s="58" t="s">
        <v>0</v>
      </c>
      <c r="B21" s="59" t="s">
        <v>1</v>
      </c>
      <c r="C21" s="59" t="s">
        <v>40</v>
      </c>
      <c r="D21" s="59" t="s">
        <v>38</v>
      </c>
      <c r="E21" s="59" t="s">
        <v>2</v>
      </c>
      <c r="F21" s="59" t="s">
        <v>38</v>
      </c>
      <c r="G21" s="59" t="s">
        <v>2</v>
      </c>
      <c r="H21" s="60" t="s">
        <v>3</v>
      </c>
      <c r="I21" s="132" t="s">
        <v>202</v>
      </c>
      <c r="J21" s="61" t="s">
        <v>94</v>
      </c>
      <c r="K21" s="11"/>
      <c r="L21" s="11"/>
    </row>
    <row r="22" spans="1:13" s="11" customFormat="1" ht="33" customHeight="1" thickBot="1" x14ac:dyDescent="0.3">
      <c r="A22" s="45">
        <v>69</v>
      </c>
      <c r="B22" s="46" t="s">
        <v>8</v>
      </c>
      <c r="C22" s="47" t="s">
        <v>126</v>
      </c>
      <c r="D22" s="46"/>
      <c r="E22" s="47"/>
      <c r="F22" s="46"/>
      <c r="G22" s="48"/>
      <c r="H22" s="46">
        <v>80</v>
      </c>
      <c r="I22" s="49">
        <v>6.92</v>
      </c>
      <c r="J22" s="50">
        <f>H22*I22*15</f>
        <v>8304</v>
      </c>
    </row>
    <row r="23" spans="1:13" s="25" customFormat="1" ht="26.1" customHeight="1" thickBot="1" x14ac:dyDescent="0.3">
      <c r="A23" s="8"/>
      <c r="B23" s="20"/>
      <c r="C23" s="21"/>
      <c r="D23" s="20"/>
      <c r="E23" s="21"/>
      <c r="F23" s="20"/>
      <c r="G23" s="22"/>
      <c r="H23" s="20"/>
      <c r="I23" s="23"/>
      <c r="J23" s="44">
        <f>SUM(J22:J22)</f>
        <v>8304</v>
      </c>
      <c r="K23" s="6"/>
      <c r="L23" s="6"/>
    </row>
    <row r="24" spans="1:13" s="6" customFormat="1" ht="26.1" customHeight="1" thickBot="1" x14ac:dyDescent="0.3">
      <c r="A24" s="126" t="s">
        <v>123</v>
      </c>
      <c r="B24" s="127"/>
      <c r="C24" s="127"/>
      <c r="D24" s="127"/>
      <c r="E24" s="127"/>
      <c r="F24" s="127"/>
      <c r="G24" s="127"/>
      <c r="H24" s="127"/>
      <c r="I24" s="127"/>
      <c r="J24" s="128"/>
      <c r="K24" s="13"/>
      <c r="L24" s="13"/>
    </row>
    <row r="25" spans="1:13" ht="42.75" customHeight="1" thickBot="1" x14ac:dyDescent="0.3">
      <c r="A25" s="58" t="s">
        <v>0</v>
      </c>
      <c r="B25" s="59" t="s">
        <v>1</v>
      </c>
      <c r="C25" s="59" t="s">
        <v>40</v>
      </c>
      <c r="D25" s="59" t="s">
        <v>38</v>
      </c>
      <c r="E25" s="59" t="s">
        <v>2</v>
      </c>
      <c r="F25" s="59" t="s">
        <v>38</v>
      </c>
      <c r="G25" s="59" t="s">
        <v>2</v>
      </c>
      <c r="H25" s="60" t="s">
        <v>3</v>
      </c>
      <c r="I25" s="132" t="s">
        <v>202</v>
      </c>
      <c r="J25" s="61" t="s">
        <v>94</v>
      </c>
      <c r="K25" s="11"/>
      <c r="L25" s="11"/>
    </row>
    <row r="26" spans="1:13" s="11" customFormat="1" ht="26.1" customHeight="1" x14ac:dyDescent="0.25">
      <c r="A26" s="28">
        <v>70</v>
      </c>
      <c r="B26" s="29" t="s">
        <v>8</v>
      </c>
      <c r="C26" s="30" t="s">
        <v>125</v>
      </c>
      <c r="D26" s="29"/>
      <c r="E26" s="30"/>
      <c r="F26" s="29"/>
      <c r="G26" s="31"/>
      <c r="H26" s="29">
        <v>80</v>
      </c>
      <c r="I26" s="32">
        <v>6.92</v>
      </c>
      <c r="J26" s="33">
        <f>H26*I26*15</f>
        <v>8304</v>
      </c>
    </row>
    <row r="27" spans="1:13" s="11" customFormat="1" ht="33" customHeight="1" thickBot="1" x14ac:dyDescent="0.3">
      <c r="A27" s="37">
        <v>71</v>
      </c>
      <c r="B27" s="38" t="s">
        <v>151</v>
      </c>
      <c r="C27" s="39" t="s">
        <v>49</v>
      </c>
      <c r="D27" s="38" t="s">
        <v>48</v>
      </c>
      <c r="E27" s="39" t="s">
        <v>50</v>
      </c>
      <c r="F27" s="38" t="s">
        <v>81</v>
      </c>
      <c r="G27" s="40" t="s">
        <v>128</v>
      </c>
      <c r="H27" s="38">
        <v>310</v>
      </c>
      <c r="I27" s="41">
        <v>7.2</v>
      </c>
      <c r="J27" s="42">
        <f>H27*I27*15</f>
        <v>33480</v>
      </c>
    </row>
    <row r="28" spans="1:13" s="25" customFormat="1" ht="26.1" customHeight="1" thickBot="1" x14ac:dyDescent="0.3">
      <c r="A28" s="8"/>
      <c r="B28" s="20"/>
      <c r="C28" s="21"/>
      <c r="D28" s="20"/>
      <c r="E28" s="21"/>
      <c r="F28" s="20"/>
      <c r="G28" s="22"/>
      <c r="H28" s="20"/>
      <c r="I28" s="23"/>
      <c r="J28" s="44">
        <f>SUM(J26:J27)</f>
        <v>41784</v>
      </c>
      <c r="K28" s="6"/>
      <c r="L28" s="6"/>
    </row>
    <row r="29" spans="1:13" s="6" customFormat="1" ht="26.1" customHeight="1" thickBot="1" x14ac:dyDescent="0.3">
      <c r="A29" s="126" t="s">
        <v>145</v>
      </c>
      <c r="B29" s="127"/>
      <c r="C29" s="127"/>
      <c r="D29" s="127"/>
      <c r="E29" s="127"/>
      <c r="F29" s="127"/>
      <c r="G29" s="127"/>
      <c r="H29" s="127"/>
      <c r="I29" s="127"/>
      <c r="J29" s="128"/>
      <c r="K29" s="13"/>
      <c r="L29" s="13"/>
    </row>
    <row r="30" spans="1:13" ht="36" customHeight="1" thickBot="1" x14ac:dyDescent="0.3">
      <c r="A30" s="58" t="s">
        <v>0</v>
      </c>
      <c r="B30" s="59" t="s">
        <v>1</v>
      </c>
      <c r="C30" s="59" t="s">
        <v>40</v>
      </c>
      <c r="D30" s="59" t="s">
        <v>38</v>
      </c>
      <c r="E30" s="59" t="s">
        <v>2</v>
      </c>
      <c r="F30" s="59" t="s">
        <v>38</v>
      </c>
      <c r="G30" s="59" t="s">
        <v>2</v>
      </c>
      <c r="H30" s="60" t="s">
        <v>3</v>
      </c>
      <c r="I30" s="132" t="s">
        <v>202</v>
      </c>
      <c r="J30" s="61" t="s">
        <v>94</v>
      </c>
      <c r="K30" s="11"/>
      <c r="L30" s="11"/>
    </row>
    <row r="31" spans="1:13" s="11" customFormat="1" ht="26.1" customHeight="1" thickBot="1" x14ac:dyDescent="0.3">
      <c r="A31" s="45">
        <v>72</v>
      </c>
      <c r="B31" s="57" t="s">
        <v>8</v>
      </c>
      <c r="C31" s="47" t="s">
        <v>126</v>
      </c>
      <c r="D31" s="46"/>
      <c r="E31" s="47"/>
      <c r="F31" s="46"/>
      <c r="G31" s="48"/>
      <c r="H31" s="46">
        <v>80</v>
      </c>
      <c r="I31" s="49">
        <v>6.92</v>
      </c>
      <c r="J31" s="50">
        <f>H31*I31*15</f>
        <v>8304</v>
      </c>
    </row>
    <row r="32" spans="1:13" s="25" customFormat="1" ht="26.1" customHeight="1" thickBot="1" x14ac:dyDescent="0.3">
      <c r="A32" s="8"/>
      <c r="B32" s="8"/>
      <c r="C32" s="21"/>
      <c r="D32" s="23"/>
      <c r="E32" s="21"/>
      <c r="F32" s="20"/>
      <c r="G32" s="22"/>
      <c r="H32" s="20"/>
      <c r="I32" s="23"/>
      <c r="J32" s="44">
        <f>SUM(J31:J31)</f>
        <v>8304</v>
      </c>
      <c r="K32" s="6"/>
      <c r="L32" s="6"/>
    </row>
    <row r="33" spans="1:12" s="6" customFormat="1" ht="26.1" customHeight="1" thickBot="1" x14ac:dyDescent="0.3">
      <c r="A33" s="126" t="s">
        <v>36</v>
      </c>
      <c r="B33" s="127"/>
      <c r="C33" s="127"/>
      <c r="D33" s="127"/>
      <c r="E33" s="127"/>
      <c r="F33" s="127"/>
      <c r="G33" s="127"/>
      <c r="H33" s="127"/>
      <c r="I33" s="127"/>
      <c r="J33" s="128"/>
      <c r="K33" s="13"/>
      <c r="L33" s="13"/>
    </row>
    <row r="34" spans="1:12" ht="34.5" customHeight="1" thickBot="1" x14ac:dyDescent="0.3">
      <c r="A34" s="58" t="s">
        <v>0</v>
      </c>
      <c r="B34" s="59" t="s">
        <v>1</v>
      </c>
      <c r="C34" s="59" t="s">
        <v>40</v>
      </c>
      <c r="D34" s="59" t="s">
        <v>38</v>
      </c>
      <c r="E34" s="59" t="s">
        <v>2</v>
      </c>
      <c r="F34" s="59" t="s">
        <v>38</v>
      </c>
      <c r="G34" s="59" t="s">
        <v>2</v>
      </c>
      <c r="H34" s="60" t="s">
        <v>3</v>
      </c>
      <c r="I34" s="132" t="s">
        <v>202</v>
      </c>
      <c r="J34" s="61" t="s">
        <v>94</v>
      </c>
      <c r="K34" s="11"/>
      <c r="L34" s="11"/>
    </row>
    <row r="35" spans="1:12" s="11" customFormat="1" ht="26.1" customHeight="1" x14ac:dyDescent="0.25">
      <c r="A35" s="28">
        <v>73</v>
      </c>
      <c r="B35" s="29" t="s">
        <v>8</v>
      </c>
      <c r="C35" s="30" t="s">
        <v>126</v>
      </c>
      <c r="D35" s="29"/>
      <c r="E35" s="30"/>
      <c r="F35" s="29"/>
      <c r="G35" s="31"/>
      <c r="H35" s="29">
        <v>80</v>
      </c>
      <c r="I35" s="32">
        <v>6.92</v>
      </c>
      <c r="J35" s="33">
        <v>14073.75</v>
      </c>
    </row>
    <row r="36" spans="1:12" s="11" customFormat="1" ht="43.5" customHeight="1" thickBot="1" x14ac:dyDescent="0.3">
      <c r="A36" s="37">
        <v>74</v>
      </c>
      <c r="B36" s="38" t="s">
        <v>152</v>
      </c>
      <c r="C36" s="39" t="s">
        <v>11</v>
      </c>
      <c r="D36" s="38" t="s">
        <v>204</v>
      </c>
      <c r="E36" s="39" t="s">
        <v>16</v>
      </c>
      <c r="F36" s="38" t="s">
        <v>205</v>
      </c>
      <c r="G36" s="40" t="s">
        <v>220</v>
      </c>
      <c r="H36" s="136">
        <v>310</v>
      </c>
      <c r="I36" s="41">
        <v>7.4</v>
      </c>
      <c r="J36" s="144">
        <f>H36*I36*15</f>
        <v>34410</v>
      </c>
    </row>
    <row r="37" spans="1:12" s="25" customFormat="1" ht="26.1" customHeight="1" thickBot="1" x14ac:dyDescent="0.3">
      <c r="A37" s="8"/>
      <c r="B37" s="20"/>
      <c r="C37" s="21"/>
      <c r="D37" s="20"/>
      <c r="E37" s="21"/>
      <c r="F37" s="20"/>
      <c r="G37" s="22"/>
      <c r="H37" s="20"/>
      <c r="I37" s="23"/>
      <c r="J37" s="44">
        <f>SUM(J35:J36)</f>
        <v>48483.75</v>
      </c>
      <c r="K37" s="6"/>
      <c r="L37" s="6"/>
    </row>
    <row r="38" spans="1:12" s="6" customFormat="1" ht="26.1" customHeight="1" thickBot="1" x14ac:dyDescent="0.3">
      <c r="A38" s="126" t="s">
        <v>6</v>
      </c>
      <c r="B38" s="127"/>
      <c r="C38" s="127"/>
      <c r="D38" s="127"/>
      <c r="E38" s="127"/>
      <c r="F38" s="127"/>
      <c r="G38" s="127"/>
      <c r="H38" s="127"/>
      <c r="I38" s="127"/>
      <c r="J38" s="128"/>
      <c r="K38" s="13"/>
      <c r="L38" s="13"/>
    </row>
    <row r="39" spans="1:12" ht="38.25" customHeight="1" thickBot="1" x14ac:dyDescent="0.3">
      <c r="A39" s="58" t="s">
        <v>0</v>
      </c>
      <c r="B39" s="59" t="s">
        <v>1</v>
      </c>
      <c r="C39" s="59" t="s">
        <v>40</v>
      </c>
      <c r="D39" s="59" t="s">
        <v>38</v>
      </c>
      <c r="E39" s="59" t="s">
        <v>2</v>
      </c>
      <c r="F39" s="59" t="s">
        <v>38</v>
      </c>
      <c r="G39" s="59" t="s">
        <v>2</v>
      </c>
      <c r="H39" s="60" t="s">
        <v>3</v>
      </c>
      <c r="I39" s="132" t="s">
        <v>202</v>
      </c>
      <c r="J39" s="61" t="s">
        <v>94</v>
      </c>
      <c r="K39" s="11"/>
      <c r="L39" s="11"/>
    </row>
    <row r="40" spans="1:12" s="11" customFormat="1" ht="26.1" customHeight="1" thickBot="1" x14ac:dyDescent="0.3">
      <c r="A40" s="45">
        <v>75</v>
      </c>
      <c r="B40" s="46" t="s">
        <v>8</v>
      </c>
      <c r="C40" s="47" t="s">
        <v>126</v>
      </c>
      <c r="D40" s="46"/>
      <c r="E40" s="47"/>
      <c r="F40" s="46"/>
      <c r="G40" s="48"/>
      <c r="H40" s="46">
        <v>80</v>
      </c>
      <c r="I40" s="49">
        <v>6.92</v>
      </c>
      <c r="J40" s="50">
        <f>H40*I40*15</f>
        <v>8304</v>
      </c>
    </row>
    <row r="41" spans="1:12" s="25" customFormat="1" ht="26.1" customHeight="1" thickBot="1" x14ac:dyDescent="0.3">
      <c r="A41" s="8"/>
      <c r="B41" s="8"/>
      <c r="C41" s="21"/>
      <c r="D41" s="23"/>
      <c r="E41" s="21"/>
      <c r="F41" s="20"/>
      <c r="G41" s="22"/>
      <c r="H41" s="20"/>
      <c r="I41" s="23"/>
      <c r="J41" s="44">
        <f>SUM(J40:J40)</f>
        <v>8304</v>
      </c>
      <c r="K41" s="13"/>
      <c r="L41" s="13"/>
    </row>
    <row r="42" spans="1:12" s="6" customFormat="1" ht="29.85" customHeight="1" thickBot="1" x14ac:dyDescent="0.3">
      <c r="A42" s="126" t="s">
        <v>7</v>
      </c>
      <c r="B42" s="127" t="s">
        <v>7</v>
      </c>
      <c r="C42" s="127"/>
      <c r="D42" s="127"/>
      <c r="E42" s="127"/>
      <c r="F42" s="127"/>
      <c r="G42" s="127"/>
      <c r="H42" s="127"/>
      <c r="I42" s="127"/>
      <c r="J42" s="128"/>
      <c r="K42" s="11"/>
      <c r="L42" s="11"/>
    </row>
    <row r="43" spans="1:12" ht="39.75" customHeight="1" thickBot="1" x14ac:dyDescent="0.3">
      <c r="A43" s="58" t="s">
        <v>0</v>
      </c>
      <c r="B43" s="59" t="s">
        <v>1</v>
      </c>
      <c r="C43" s="59" t="s">
        <v>40</v>
      </c>
      <c r="D43" s="59" t="s">
        <v>38</v>
      </c>
      <c r="E43" s="59" t="s">
        <v>2</v>
      </c>
      <c r="F43" s="59" t="s">
        <v>38</v>
      </c>
      <c r="G43" s="59" t="s">
        <v>2</v>
      </c>
      <c r="H43" s="60" t="s">
        <v>3</v>
      </c>
      <c r="I43" s="132" t="s">
        <v>202</v>
      </c>
      <c r="J43" s="61" t="s">
        <v>94</v>
      </c>
      <c r="K43" s="11"/>
      <c r="L43" s="11"/>
    </row>
    <row r="44" spans="1:12" s="11" customFormat="1" ht="26.1" customHeight="1" x14ac:dyDescent="0.25">
      <c r="A44" s="28">
        <v>76</v>
      </c>
      <c r="B44" s="29" t="s">
        <v>8</v>
      </c>
      <c r="C44" s="30" t="s">
        <v>126</v>
      </c>
      <c r="D44" s="29"/>
      <c r="E44" s="30"/>
      <c r="F44" s="29"/>
      <c r="G44" s="31"/>
      <c r="H44" s="29">
        <v>80</v>
      </c>
      <c r="I44" s="32">
        <v>6.92</v>
      </c>
      <c r="J44" s="33">
        <f t="shared" ref="J44:J47" si="1">H44*I44*15</f>
        <v>8304</v>
      </c>
    </row>
    <row r="45" spans="1:12" s="11" customFormat="1" ht="37.5" customHeight="1" x14ac:dyDescent="0.25">
      <c r="A45" s="34">
        <v>77</v>
      </c>
      <c r="B45" s="3" t="s">
        <v>8</v>
      </c>
      <c r="C45" s="2" t="s">
        <v>126</v>
      </c>
      <c r="D45" s="3"/>
      <c r="E45" s="2"/>
      <c r="F45" s="3"/>
      <c r="G45" s="5"/>
      <c r="H45" s="3">
        <v>80</v>
      </c>
      <c r="I45" s="4">
        <v>6.92</v>
      </c>
      <c r="J45" s="35">
        <f t="shared" si="1"/>
        <v>8304</v>
      </c>
    </row>
    <row r="46" spans="1:12" s="11" customFormat="1" ht="37.5" customHeight="1" x14ac:dyDescent="0.25">
      <c r="A46" s="34">
        <v>78</v>
      </c>
      <c r="B46" s="3" t="s">
        <v>21</v>
      </c>
      <c r="C46" s="2" t="s">
        <v>13</v>
      </c>
      <c r="D46" s="3" t="s">
        <v>14</v>
      </c>
      <c r="E46" s="2" t="s">
        <v>209</v>
      </c>
      <c r="F46" s="3" t="s">
        <v>211</v>
      </c>
      <c r="G46" s="5" t="s">
        <v>189</v>
      </c>
      <c r="H46" s="141">
        <v>280</v>
      </c>
      <c r="I46" s="4">
        <v>8.39</v>
      </c>
      <c r="J46" s="142">
        <f t="shared" si="1"/>
        <v>35238.000000000007</v>
      </c>
    </row>
    <row r="47" spans="1:12" s="11" customFormat="1" ht="38.25" customHeight="1" thickBot="1" x14ac:dyDescent="0.3">
      <c r="A47" s="37">
        <v>79</v>
      </c>
      <c r="B47" s="38" t="s">
        <v>151</v>
      </c>
      <c r="C47" s="39" t="s">
        <v>49</v>
      </c>
      <c r="D47" s="38" t="s">
        <v>48</v>
      </c>
      <c r="E47" s="39" t="s">
        <v>50</v>
      </c>
      <c r="F47" s="38" t="s">
        <v>81</v>
      </c>
      <c r="G47" s="40" t="s">
        <v>128</v>
      </c>
      <c r="H47" s="38">
        <v>310</v>
      </c>
      <c r="I47" s="41">
        <v>7.2</v>
      </c>
      <c r="J47" s="42">
        <f t="shared" si="1"/>
        <v>33480</v>
      </c>
    </row>
    <row r="48" spans="1:12" ht="15.75" thickBot="1" x14ac:dyDescent="0.3">
      <c r="C48" s="1"/>
      <c r="J48" s="43">
        <f>SUM(J44:J47)</f>
        <v>85326</v>
      </c>
    </row>
    <row r="49" spans="5:10" ht="15.75" thickBot="1" x14ac:dyDescent="0.3"/>
    <row r="50" spans="5:10" ht="15.75" thickBot="1" x14ac:dyDescent="0.3">
      <c r="I50" s="116" t="s">
        <v>199</v>
      </c>
      <c r="J50" s="56">
        <f>+J19+J23+J28+J32+J37+J41+J48</f>
        <v>474000.75</v>
      </c>
    </row>
    <row r="51" spans="5:10" x14ac:dyDescent="0.25">
      <c r="E51" s="16"/>
    </row>
  </sheetData>
  <mergeCells count="8">
    <mergeCell ref="A33:J33"/>
    <mergeCell ref="A38:J38"/>
    <mergeCell ref="A42:J42"/>
    <mergeCell ref="A2:J2"/>
    <mergeCell ref="A24:J24"/>
    <mergeCell ref="A3:J3"/>
    <mergeCell ref="A20:J20"/>
    <mergeCell ref="A29:J2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zoomScaleNormal="100" workbookViewId="0">
      <pane ySplit="2" topLeftCell="A3" activePane="bottomLeft" state="frozen"/>
      <selection pane="bottomLeft" activeCell="E12" sqref="E12"/>
    </sheetView>
  </sheetViews>
  <sheetFormatPr baseColWidth="10" defaultColWidth="11.42578125" defaultRowHeight="15" x14ac:dyDescent="0.25"/>
  <cols>
    <col min="1" max="1" width="4.85546875" style="13" customWidth="1"/>
    <col min="2" max="2" width="10.140625" style="13" customWidth="1"/>
    <col min="3" max="3" width="42" style="13" customWidth="1"/>
    <col min="4" max="4" width="12.28515625" style="13" customWidth="1"/>
    <col min="5" max="5" width="38" style="13" customWidth="1"/>
    <col min="6" max="6" width="12.140625" style="13" customWidth="1"/>
    <col min="7" max="7" width="33" style="13" customWidth="1"/>
    <col min="8" max="8" width="6.140625" style="13" customWidth="1"/>
    <col min="9" max="9" width="8.5703125" style="13" customWidth="1"/>
    <col min="10" max="10" width="12.42578125" style="13" customWidth="1"/>
    <col min="11" max="11" width="11.7109375" style="13" bestFit="1" customWidth="1"/>
    <col min="12" max="16384" width="11.42578125" style="13"/>
  </cols>
  <sheetData>
    <row r="1" spans="1:11" ht="15.75" thickBot="1" x14ac:dyDescent="0.3"/>
    <row r="2" spans="1:11" s="12" customFormat="1" ht="31.5" customHeight="1" thickBot="1" x14ac:dyDescent="0.3">
      <c r="A2" s="129" t="s">
        <v>196</v>
      </c>
      <c r="B2" s="130"/>
      <c r="C2" s="130"/>
      <c r="D2" s="130"/>
      <c r="E2" s="130"/>
      <c r="F2" s="130"/>
      <c r="G2" s="130"/>
      <c r="H2" s="130"/>
      <c r="I2" s="130"/>
      <c r="J2" s="131"/>
      <c r="K2" s="9"/>
    </row>
    <row r="3" spans="1:11" s="6" customFormat="1" ht="23.25" customHeight="1" thickBot="1" x14ac:dyDescent="0.3">
      <c r="A3" s="126" t="s">
        <v>146</v>
      </c>
      <c r="B3" s="127"/>
      <c r="C3" s="127"/>
      <c r="D3" s="127"/>
      <c r="E3" s="127"/>
      <c r="F3" s="127"/>
      <c r="G3" s="127"/>
      <c r="H3" s="127"/>
      <c r="I3" s="127"/>
      <c r="J3" s="128"/>
      <c r="K3" s="9"/>
    </row>
    <row r="4" spans="1:11" ht="34.5" thickBot="1" x14ac:dyDescent="0.3">
      <c r="A4" s="58" t="s">
        <v>0</v>
      </c>
      <c r="B4" s="59" t="s">
        <v>1</v>
      </c>
      <c r="C4" s="59" t="s">
        <v>40</v>
      </c>
      <c r="D4" s="59" t="s">
        <v>38</v>
      </c>
      <c r="E4" s="59" t="s">
        <v>2</v>
      </c>
      <c r="F4" s="59" t="s">
        <v>38</v>
      </c>
      <c r="G4" s="59" t="s">
        <v>2</v>
      </c>
      <c r="H4" s="60" t="s">
        <v>3</v>
      </c>
      <c r="I4" s="132" t="s">
        <v>202</v>
      </c>
      <c r="J4" s="61" t="s">
        <v>94</v>
      </c>
    </row>
    <row r="5" spans="1:11" s="11" customFormat="1" ht="26.1" customHeight="1" x14ac:dyDescent="0.25">
      <c r="A5" s="28">
        <v>80</v>
      </c>
      <c r="B5" s="29" t="s">
        <v>8</v>
      </c>
      <c r="C5" s="30" t="s">
        <v>126</v>
      </c>
      <c r="D5" s="29"/>
      <c r="E5" s="30"/>
      <c r="F5" s="29"/>
      <c r="G5" s="31"/>
      <c r="H5" s="29">
        <v>80</v>
      </c>
      <c r="I5" s="32">
        <v>6.92</v>
      </c>
      <c r="J5" s="33">
        <f t="shared" ref="J5:J13" si="0">H5*I5*15</f>
        <v>8304</v>
      </c>
    </row>
    <row r="6" spans="1:11" s="11" customFormat="1" ht="26.1" customHeight="1" x14ac:dyDescent="0.25">
      <c r="A6" s="34">
        <v>81</v>
      </c>
      <c r="B6" s="3" t="s">
        <v>8</v>
      </c>
      <c r="C6" s="2" t="s">
        <v>126</v>
      </c>
      <c r="D6" s="3"/>
      <c r="E6" s="2"/>
      <c r="F6" s="3"/>
      <c r="G6" s="5"/>
      <c r="H6" s="3">
        <v>80</v>
      </c>
      <c r="I6" s="4">
        <v>6.92</v>
      </c>
      <c r="J6" s="35">
        <f t="shared" si="0"/>
        <v>8304</v>
      </c>
    </row>
    <row r="7" spans="1:11" s="11" customFormat="1" ht="26.1" customHeight="1" x14ac:dyDescent="0.25">
      <c r="A7" s="34">
        <v>82</v>
      </c>
      <c r="B7" s="3" t="s">
        <v>27</v>
      </c>
      <c r="C7" s="2" t="s">
        <v>9</v>
      </c>
      <c r="D7" s="3"/>
      <c r="E7" s="2"/>
      <c r="F7" s="3"/>
      <c r="G7" s="5"/>
      <c r="H7" s="3">
        <v>60</v>
      </c>
      <c r="I7" s="4">
        <v>6.92</v>
      </c>
      <c r="J7" s="35">
        <f t="shared" si="0"/>
        <v>6228</v>
      </c>
    </row>
    <row r="8" spans="1:11" s="11" customFormat="1" ht="51" customHeight="1" x14ac:dyDescent="0.25">
      <c r="A8" s="34">
        <v>83</v>
      </c>
      <c r="B8" s="3" t="s">
        <v>151</v>
      </c>
      <c r="C8" s="2" t="s">
        <v>71</v>
      </c>
      <c r="D8" s="3" t="s">
        <v>212</v>
      </c>
      <c r="E8" s="2" t="s">
        <v>100</v>
      </c>
      <c r="F8" s="3" t="s">
        <v>70</v>
      </c>
      <c r="G8" s="5" t="s">
        <v>72</v>
      </c>
      <c r="H8" s="3">
        <v>204</v>
      </c>
      <c r="I8" s="4">
        <v>7.2</v>
      </c>
      <c r="J8" s="35">
        <f t="shared" si="0"/>
        <v>22032</v>
      </c>
    </row>
    <row r="9" spans="1:11" s="11" customFormat="1" ht="43.5" customHeight="1" x14ac:dyDescent="0.25">
      <c r="A9" s="34">
        <v>84</v>
      </c>
      <c r="B9" s="3" t="s">
        <v>151</v>
      </c>
      <c r="C9" s="2" t="s">
        <v>86</v>
      </c>
      <c r="D9" s="3" t="s">
        <v>87</v>
      </c>
      <c r="E9" s="2" t="s">
        <v>88</v>
      </c>
      <c r="F9" s="3" t="s">
        <v>70</v>
      </c>
      <c r="G9" s="5" t="s">
        <v>72</v>
      </c>
      <c r="H9" s="3">
        <v>94</v>
      </c>
      <c r="I9" s="4">
        <v>7.2</v>
      </c>
      <c r="J9" s="35">
        <f t="shared" si="0"/>
        <v>10152.000000000002</v>
      </c>
    </row>
    <row r="10" spans="1:11" s="11" customFormat="1" ht="50.25" customHeight="1" x14ac:dyDescent="0.25">
      <c r="A10" s="34">
        <v>85</v>
      </c>
      <c r="B10" s="3" t="s">
        <v>152</v>
      </c>
      <c r="C10" s="2" t="s">
        <v>11</v>
      </c>
      <c r="D10" s="3" t="s">
        <v>204</v>
      </c>
      <c r="E10" s="2" t="s">
        <v>16</v>
      </c>
      <c r="F10" s="3" t="s">
        <v>205</v>
      </c>
      <c r="G10" s="5" t="s">
        <v>221</v>
      </c>
      <c r="H10" s="141">
        <v>310</v>
      </c>
      <c r="I10" s="4">
        <v>7.4</v>
      </c>
      <c r="J10" s="142">
        <f t="shared" si="0"/>
        <v>34410</v>
      </c>
    </row>
    <row r="11" spans="1:11" s="11" customFormat="1" ht="49.5" customHeight="1" x14ac:dyDescent="0.25">
      <c r="A11" s="34">
        <v>86</v>
      </c>
      <c r="B11" s="3" t="s">
        <v>152</v>
      </c>
      <c r="C11" s="2" t="s">
        <v>11</v>
      </c>
      <c r="D11" s="3" t="s">
        <v>204</v>
      </c>
      <c r="E11" s="2" t="s">
        <v>16</v>
      </c>
      <c r="F11" s="3" t="s">
        <v>205</v>
      </c>
      <c r="G11" s="5" t="s">
        <v>221</v>
      </c>
      <c r="H11" s="141">
        <v>310</v>
      </c>
      <c r="I11" s="4">
        <v>7.4</v>
      </c>
      <c r="J11" s="142">
        <f t="shared" si="0"/>
        <v>34410</v>
      </c>
    </row>
    <row r="12" spans="1:11" s="11" customFormat="1" ht="48" customHeight="1" x14ac:dyDescent="0.25">
      <c r="A12" s="34">
        <v>87</v>
      </c>
      <c r="B12" s="3" t="s">
        <v>152</v>
      </c>
      <c r="C12" s="2" t="s">
        <v>193</v>
      </c>
      <c r="D12" s="3" t="s">
        <v>12</v>
      </c>
      <c r="E12" s="2" t="s">
        <v>186</v>
      </c>
      <c r="F12" s="3" t="s">
        <v>213</v>
      </c>
      <c r="G12" s="5" t="s">
        <v>185</v>
      </c>
      <c r="H12" s="3">
        <v>246</v>
      </c>
      <c r="I12" s="4">
        <v>7.4</v>
      </c>
      <c r="J12" s="35">
        <f t="shared" si="0"/>
        <v>27306</v>
      </c>
    </row>
    <row r="13" spans="1:11" s="11" customFormat="1" ht="26.1" customHeight="1" thickBot="1" x14ac:dyDescent="0.3">
      <c r="A13" s="37">
        <v>88</v>
      </c>
      <c r="B13" s="38" t="s">
        <v>222</v>
      </c>
      <c r="C13" s="39" t="s">
        <v>18</v>
      </c>
      <c r="D13" s="38"/>
      <c r="E13" s="39"/>
      <c r="F13" s="38"/>
      <c r="G13" s="40"/>
      <c r="H13" s="38">
        <v>90</v>
      </c>
      <c r="I13" s="41">
        <v>7.4</v>
      </c>
      <c r="J13" s="42">
        <f t="shared" si="0"/>
        <v>9990</v>
      </c>
    </row>
    <row r="14" spans="1:11" s="25" customFormat="1" ht="26.1" customHeight="1" thickBot="1" x14ac:dyDescent="0.3">
      <c r="A14" s="8"/>
      <c r="B14" s="20"/>
      <c r="C14" s="21"/>
      <c r="D14" s="20"/>
      <c r="E14" s="21"/>
      <c r="F14" s="20"/>
      <c r="G14" s="22"/>
      <c r="H14" s="20"/>
      <c r="I14" s="20"/>
      <c r="J14" s="44">
        <f>SUM(J5:J13)</f>
        <v>161136</v>
      </c>
    </row>
    <row r="15" spans="1:11" s="7" customFormat="1" ht="26.1" customHeight="1" thickBot="1" x14ac:dyDescent="0.3">
      <c r="A15" s="126" t="s">
        <v>122</v>
      </c>
      <c r="B15" s="127"/>
      <c r="C15" s="127"/>
      <c r="D15" s="127"/>
      <c r="E15" s="127"/>
      <c r="F15" s="127"/>
      <c r="G15" s="127"/>
      <c r="H15" s="127"/>
      <c r="I15" s="127"/>
      <c r="J15" s="128"/>
    </row>
    <row r="16" spans="1:11" ht="34.5" thickBot="1" x14ac:dyDescent="0.3">
      <c r="A16" s="58" t="s">
        <v>0</v>
      </c>
      <c r="B16" s="59" t="s">
        <v>1</v>
      </c>
      <c r="C16" s="59" t="s">
        <v>40</v>
      </c>
      <c r="D16" s="59" t="s">
        <v>38</v>
      </c>
      <c r="E16" s="59" t="s">
        <v>2</v>
      </c>
      <c r="F16" s="59" t="s">
        <v>38</v>
      </c>
      <c r="G16" s="59" t="s">
        <v>2</v>
      </c>
      <c r="H16" s="60" t="s">
        <v>3</v>
      </c>
      <c r="I16" s="132" t="s">
        <v>202</v>
      </c>
      <c r="J16" s="61" t="s">
        <v>94</v>
      </c>
    </row>
    <row r="17" spans="1:11" s="11" customFormat="1" ht="26.1" customHeight="1" thickBot="1" x14ac:dyDescent="0.3">
      <c r="A17" s="45">
        <v>89</v>
      </c>
      <c r="B17" s="46" t="s">
        <v>8</v>
      </c>
      <c r="C17" s="47" t="s">
        <v>126</v>
      </c>
      <c r="D17" s="46"/>
      <c r="E17" s="47"/>
      <c r="F17" s="46"/>
      <c r="G17" s="48"/>
      <c r="H17" s="46">
        <v>80</v>
      </c>
      <c r="I17" s="49">
        <v>6.92</v>
      </c>
      <c r="J17" s="50">
        <f>H17*I17*15</f>
        <v>8304</v>
      </c>
    </row>
    <row r="18" spans="1:11" s="25" customFormat="1" ht="26.1" customHeight="1" thickBot="1" x14ac:dyDescent="0.3">
      <c r="A18" s="8"/>
      <c r="B18" s="20"/>
      <c r="C18" s="21"/>
      <c r="D18" s="20"/>
      <c r="E18" s="21"/>
      <c r="F18" s="20"/>
      <c r="G18" s="22"/>
      <c r="H18" s="20"/>
      <c r="I18" s="20"/>
      <c r="J18" s="44">
        <f>SUM(J17)</f>
        <v>8304</v>
      </c>
    </row>
    <row r="19" spans="1:11" s="7" customFormat="1" ht="26.1" customHeight="1" thickBot="1" x14ac:dyDescent="0.3">
      <c r="A19" s="126" t="s">
        <v>123</v>
      </c>
      <c r="B19" s="127"/>
      <c r="C19" s="127"/>
      <c r="D19" s="127"/>
      <c r="E19" s="127"/>
      <c r="F19" s="127"/>
      <c r="G19" s="127"/>
      <c r="H19" s="127"/>
      <c r="I19" s="127"/>
      <c r="J19" s="128"/>
    </row>
    <row r="20" spans="1:11" ht="34.5" thickBot="1" x14ac:dyDescent="0.3">
      <c r="A20" s="58" t="s">
        <v>0</v>
      </c>
      <c r="B20" s="59" t="s">
        <v>1</v>
      </c>
      <c r="C20" s="59" t="s">
        <v>40</v>
      </c>
      <c r="D20" s="59" t="s">
        <v>38</v>
      </c>
      <c r="E20" s="59" t="s">
        <v>2</v>
      </c>
      <c r="F20" s="59" t="s">
        <v>38</v>
      </c>
      <c r="G20" s="59" t="s">
        <v>2</v>
      </c>
      <c r="H20" s="60" t="s">
        <v>3</v>
      </c>
      <c r="I20" s="132" t="s">
        <v>202</v>
      </c>
      <c r="J20" s="61" t="s">
        <v>94</v>
      </c>
    </row>
    <row r="21" spans="1:11" s="11" customFormat="1" ht="26.1" customHeight="1" thickBot="1" x14ac:dyDescent="0.3">
      <c r="A21" s="45">
        <v>90</v>
      </c>
      <c r="B21" s="46" t="s">
        <v>8</v>
      </c>
      <c r="C21" s="47" t="s">
        <v>126</v>
      </c>
      <c r="D21" s="46"/>
      <c r="E21" s="47"/>
      <c r="F21" s="46"/>
      <c r="G21" s="48"/>
      <c r="H21" s="46">
        <v>80</v>
      </c>
      <c r="I21" s="49">
        <v>6.92</v>
      </c>
      <c r="J21" s="51">
        <f>H21*I21*15</f>
        <v>8304</v>
      </c>
      <c r="K21" s="10"/>
    </row>
    <row r="22" spans="1:11" s="25" customFormat="1" ht="26.1" customHeight="1" thickBot="1" x14ac:dyDescent="0.3">
      <c r="A22" s="8"/>
      <c r="B22" s="20"/>
      <c r="C22" s="21"/>
      <c r="D22" s="20"/>
      <c r="E22" s="21"/>
      <c r="F22" s="20"/>
      <c r="G22" s="22"/>
      <c r="H22" s="20"/>
      <c r="I22" s="20"/>
      <c r="J22" s="44">
        <f>SUM(J21:J21)</f>
        <v>8304</v>
      </c>
    </row>
    <row r="23" spans="1:11" s="7" customFormat="1" ht="26.1" customHeight="1" thickBot="1" x14ac:dyDescent="0.3">
      <c r="A23" s="126" t="s">
        <v>145</v>
      </c>
      <c r="B23" s="127"/>
      <c r="C23" s="127"/>
      <c r="D23" s="127"/>
      <c r="E23" s="127"/>
      <c r="F23" s="127"/>
      <c r="G23" s="127"/>
      <c r="H23" s="127"/>
      <c r="I23" s="127"/>
      <c r="J23" s="128"/>
      <c r="K23" s="9"/>
    </row>
    <row r="24" spans="1:11" ht="34.5" thickBot="1" x14ac:dyDescent="0.3">
      <c r="A24" s="58" t="s">
        <v>0</v>
      </c>
      <c r="B24" s="59" t="s">
        <v>1</v>
      </c>
      <c r="C24" s="59" t="s">
        <v>40</v>
      </c>
      <c r="D24" s="59" t="s">
        <v>38</v>
      </c>
      <c r="E24" s="59" t="s">
        <v>2</v>
      </c>
      <c r="F24" s="59" t="s">
        <v>38</v>
      </c>
      <c r="G24" s="59" t="s">
        <v>2</v>
      </c>
      <c r="H24" s="60" t="s">
        <v>3</v>
      </c>
      <c r="I24" s="132" t="s">
        <v>202</v>
      </c>
      <c r="J24" s="61" t="s">
        <v>94</v>
      </c>
    </row>
    <row r="25" spans="1:11" s="11" customFormat="1" ht="26.1" customHeight="1" x14ac:dyDescent="0.25">
      <c r="A25" s="28">
        <v>91</v>
      </c>
      <c r="B25" s="29" t="s">
        <v>8</v>
      </c>
      <c r="C25" s="30" t="s">
        <v>126</v>
      </c>
      <c r="D25" s="29"/>
      <c r="E25" s="30"/>
      <c r="F25" s="29"/>
      <c r="G25" s="31"/>
      <c r="H25" s="29">
        <v>80</v>
      </c>
      <c r="I25" s="32">
        <v>6.92</v>
      </c>
      <c r="J25" s="52">
        <f>H25*I25*15</f>
        <v>8304</v>
      </c>
      <c r="K25" s="10"/>
    </row>
    <row r="26" spans="1:11" s="11" customFormat="1" ht="26.1" customHeight="1" x14ac:dyDescent="0.25">
      <c r="A26" s="34">
        <v>92</v>
      </c>
      <c r="B26" s="3" t="s">
        <v>23</v>
      </c>
      <c r="C26" s="2" t="s">
        <v>59</v>
      </c>
      <c r="D26" s="3" t="s">
        <v>61</v>
      </c>
      <c r="E26" s="2" t="s">
        <v>60</v>
      </c>
      <c r="F26" s="3" t="s">
        <v>62</v>
      </c>
      <c r="G26" s="5" t="s">
        <v>63</v>
      </c>
      <c r="H26" s="3">
        <v>90</v>
      </c>
      <c r="I26" s="4">
        <v>7.15</v>
      </c>
      <c r="J26" s="35">
        <f>H26*I26*15</f>
        <v>9652.5</v>
      </c>
    </row>
    <row r="27" spans="1:11" s="11" customFormat="1" ht="26.1" customHeight="1" thickBot="1" x14ac:dyDescent="0.3">
      <c r="A27" s="37">
        <v>93</v>
      </c>
      <c r="B27" s="53" t="s">
        <v>58</v>
      </c>
      <c r="C27" s="39" t="s">
        <v>66</v>
      </c>
      <c r="D27" s="41" t="s">
        <v>67</v>
      </c>
      <c r="E27" s="39" t="s">
        <v>68</v>
      </c>
      <c r="F27" s="38" t="s">
        <v>54</v>
      </c>
      <c r="G27" s="40" t="s">
        <v>55</v>
      </c>
      <c r="H27" s="38">
        <v>80</v>
      </c>
      <c r="I27" s="41">
        <v>7.15</v>
      </c>
      <c r="J27" s="42">
        <v>8580</v>
      </c>
      <c r="K27" s="26"/>
    </row>
    <row r="28" spans="1:11" s="25" customFormat="1" ht="26.1" customHeight="1" thickBot="1" x14ac:dyDescent="0.3">
      <c r="A28" s="8"/>
      <c r="B28" s="20"/>
      <c r="C28" s="21"/>
      <c r="D28" s="20"/>
      <c r="E28" s="21"/>
      <c r="F28" s="20"/>
      <c r="G28" s="22"/>
      <c r="H28" s="20"/>
      <c r="I28" s="20"/>
      <c r="J28" s="44">
        <f>SUM(J25:J27)</f>
        <v>26536.5</v>
      </c>
    </row>
    <row r="29" spans="1:11" s="7" customFormat="1" ht="26.1" customHeight="1" thickBot="1" x14ac:dyDescent="0.3">
      <c r="A29" s="126" t="s">
        <v>124</v>
      </c>
      <c r="B29" s="127"/>
      <c r="C29" s="127"/>
      <c r="D29" s="127"/>
      <c r="E29" s="127"/>
      <c r="F29" s="127"/>
      <c r="G29" s="127"/>
      <c r="H29" s="127"/>
      <c r="I29" s="127"/>
      <c r="J29" s="128"/>
      <c r="K29" s="9"/>
    </row>
    <row r="30" spans="1:11" ht="34.5" thickBot="1" x14ac:dyDescent="0.3">
      <c r="A30" s="58" t="s">
        <v>0</v>
      </c>
      <c r="B30" s="59" t="s">
        <v>1</v>
      </c>
      <c r="C30" s="59" t="s">
        <v>40</v>
      </c>
      <c r="D30" s="59" t="s">
        <v>38</v>
      </c>
      <c r="E30" s="59" t="s">
        <v>2</v>
      </c>
      <c r="F30" s="59" t="s">
        <v>38</v>
      </c>
      <c r="G30" s="59" t="s">
        <v>2</v>
      </c>
      <c r="H30" s="60" t="s">
        <v>3</v>
      </c>
      <c r="I30" s="132" t="s">
        <v>202</v>
      </c>
      <c r="J30" s="61" t="s">
        <v>94</v>
      </c>
    </row>
    <row r="31" spans="1:11" s="11" customFormat="1" ht="26.1" customHeight="1" thickBot="1" x14ac:dyDescent="0.3">
      <c r="A31" s="45">
        <v>94</v>
      </c>
      <c r="B31" s="46" t="s">
        <v>8</v>
      </c>
      <c r="C31" s="47" t="s">
        <v>126</v>
      </c>
      <c r="D31" s="46"/>
      <c r="E31" s="47"/>
      <c r="F31" s="46"/>
      <c r="G31" s="48"/>
      <c r="H31" s="46">
        <v>80</v>
      </c>
      <c r="I31" s="49">
        <v>6.92</v>
      </c>
      <c r="J31" s="51">
        <f>H31*I31*15</f>
        <v>8304</v>
      </c>
      <c r="K31" s="10"/>
    </row>
    <row r="32" spans="1:11" s="25" customFormat="1" ht="26.1" customHeight="1" thickBot="1" x14ac:dyDescent="0.3">
      <c r="A32" s="8"/>
      <c r="B32" s="20"/>
      <c r="C32" s="21"/>
      <c r="D32" s="20"/>
      <c r="E32" s="21"/>
      <c r="F32" s="20"/>
      <c r="G32" s="22"/>
      <c r="H32" s="20"/>
      <c r="I32" s="23"/>
      <c r="J32" s="44">
        <f>SUM(J31:J31)</f>
        <v>8304</v>
      </c>
    </row>
    <row r="33" spans="1:11" s="7" customFormat="1" ht="26.1" customHeight="1" thickBot="1" x14ac:dyDescent="0.3">
      <c r="A33" s="126" t="s">
        <v>6</v>
      </c>
      <c r="B33" s="127"/>
      <c r="C33" s="127"/>
      <c r="D33" s="127"/>
      <c r="E33" s="127"/>
      <c r="F33" s="127"/>
      <c r="G33" s="127"/>
      <c r="H33" s="127"/>
      <c r="I33" s="127"/>
      <c r="J33" s="128"/>
      <c r="K33" s="9"/>
    </row>
    <row r="34" spans="1:11" ht="34.5" thickBot="1" x14ac:dyDescent="0.3">
      <c r="A34" s="58" t="s">
        <v>0</v>
      </c>
      <c r="B34" s="59" t="s">
        <v>1</v>
      </c>
      <c r="C34" s="59" t="s">
        <v>40</v>
      </c>
      <c r="D34" s="59" t="s">
        <v>38</v>
      </c>
      <c r="E34" s="59" t="s">
        <v>2</v>
      </c>
      <c r="F34" s="59" t="s">
        <v>38</v>
      </c>
      <c r="G34" s="59" t="s">
        <v>2</v>
      </c>
      <c r="H34" s="60" t="s">
        <v>3</v>
      </c>
      <c r="I34" s="132" t="s">
        <v>202</v>
      </c>
      <c r="J34" s="61" t="s">
        <v>94</v>
      </c>
    </row>
    <row r="35" spans="1:11" s="11" customFormat="1" ht="26.1" customHeight="1" thickBot="1" x14ac:dyDescent="0.3">
      <c r="A35" s="45">
        <v>95</v>
      </c>
      <c r="B35" s="46" t="s">
        <v>8</v>
      </c>
      <c r="C35" s="47" t="s">
        <v>126</v>
      </c>
      <c r="D35" s="46"/>
      <c r="E35" s="47"/>
      <c r="F35" s="46"/>
      <c r="G35" s="48"/>
      <c r="H35" s="46">
        <v>80</v>
      </c>
      <c r="I35" s="49">
        <v>6.92</v>
      </c>
      <c r="J35" s="51">
        <f>H35*I35*15</f>
        <v>8304</v>
      </c>
      <c r="K35" s="10"/>
    </row>
    <row r="36" spans="1:11" s="25" customFormat="1" ht="26.1" customHeight="1" thickBot="1" x14ac:dyDescent="0.3">
      <c r="A36" s="8"/>
      <c r="B36" s="20"/>
      <c r="C36" s="21"/>
      <c r="D36" s="20"/>
      <c r="E36" s="21"/>
      <c r="F36" s="20"/>
      <c r="G36" s="22"/>
      <c r="H36" s="20"/>
      <c r="I36" s="23"/>
      <c r="J36" s="44">
        <f>SUM(J35:J35)</f>
        <v>8304</v>
      </c>
    </row>
    <row r="37" spans="1:11" s="7" customFormat="1" ht="26.1" customHeight="1" thickBot="1" x14ac:dyDescent="0.3">
      <c r="A37" s="126" t="s">
        <v>7</v>
      </c>
      <c r="B37" s="127"/>
      <c r="C37" s="127"/>
      <c r="D37" s="127"/>
      <c r="E37" s="127"/>
      <c r="F37" s="127"/>
      <c r="G37" s="127"/>
      <c r="H37" s="127"/>
      <c r="I37" s="127"/>
      <c r="J37" s="128"/>
      <c r="K37" s="9"/>
    </row>
    <row r="38" spans="1:11" ht="34.5" thickBot="1" x14ac:dyDescent="0.3">
      <c r="A38" s="58" t="s">
        <v>0</v>
      </c>
      <c r="B38" s="59" t="s">
        <v>1</v>
      </c>
      <c r="C38" s="59" t="s">
        <v>40</v>
      </c>
      <c r="D38" s="59" t="s">
        <v>38</v>
      </c>
      <c r="E38" s="59" t="s">
        <v>2</v>
      </c>
      <c r="F38" s="59" t="s">
        <v>38</v>
      </c>
      <c r="G38" s="59" t="s">
        <v>2</v>
      </c>
      <c r="H38" s="60" t="s">
        <v>3</v>
      </c>
      <c r="I38" s="132" t="s">
        <v>202</v>
      </c>
      <c r="J38" s="61" t="s">
        <v>94</v>
      </c>
    </row>
    <row r="39" spans="1:11" s="11" customFormat="1" ht="26.1" customHeight="1" x14ac:dyDescent="0.25">
      <c r="A39" s="28">
        <v>96</v>
      </c>
      <c r="B39" s="29" t="s">
        <v>8</v>
      </c>
      <c r="C39" s="30" t="s">
        <v>126</v>
      </c>
      <c r="D39" s="29"/>
      <c r="E39" s="30"/>
      <c r="F39" s="29"/>
      <c r="G39" s="31"/>
      <c r="H39" s="29">
        <v>80</v>
      </c>
      <c r="I39" s="32">
        <v>6.92</v>
      </c>
      <c r="J39" s="52">
        <f t="shared" ref="J39:J42" si="1">H39*I39*15</f>
        <v>8304</v>
      </c>
      <c r="K39" s="10"/>
    </row>
    <row r="40" spans="1:11" s="11" customFormat="1" ht="26.1" customHeight="1" x14ac:dyDescent="0.25">
      <c r="A40" s="34">
        <v>97</v>
      </c>
      <c r="B40" s="3" t="s">
        <v>8</v>
      </c>
      <c r="C40" s="2" t="s">
        <v>126</v>
      </c>
      <c r="D40" s="3"/>
      <c r="E40" s="2"/>
      <c r="F40" s="3"/>
      <c r="G40" s="5"/>
      <c r="H40" s="3">
        <v>80</v>
      </c>
      <c r="I40" s="4">
        <v>6.92</v>
      </c>
      <c r="J40" s="35">
        <f t="shared" si="1"/>
        <v>8304</v>
      </c>
    </row>
    <row r="41" spans="1:11" s="11" customFormat="1" ht="25.5" customHeight="1" x14ac:dyDescent="0.25">
      <c r="A41" s="34">
        <v>98</v>
      </c>
      <c r="B41" s="3" t="s">
        <v>21</v>
      </c>
      <c r="C41" s="2" t="s">
        <v>91</v>
      </c>
      <c r="D41" s="3" t="s">
        <v>47</v>
      </c>
      <c r="E41" s="2" t="s">
        <v>214</v>
      </c>
      <c r="F41" s="3" t="s">
        <v>46</v>
      </c>
      <c r="G41" s="5" t="s">
        <v>129</v>
      </c>
      <c r="H41" s="141">
        <v>120</v>
      </c>
      <c r="I41" s="4">
        <v>8.39</v>
      </c>
      <c r="J41" s="142">
        <f t="shared" si="1"/>
        <v>15102.000000000002</v>
      </c>
    </row>
    <row r="42" spans="1:11" s="11" customFormat="1" ht="51.75" customHeight="1" thickBot="1" x14ac:dyDescent="0.3">
      <c r="A42" s="37">
        <v>99</v>
      </c>
      <c r="B42" s="53" t="s">
        <v>152</v>
      </c>
      <c r="C42" s="39" t="s">
        <v>11</v>
      </c>
      <c r="D42" s="38" t="s">
        <v>204</v>
      </c>
      <c r="E42" s="39" t="s">
        <v>16</v>
      </c>
      <c r="F42" s="38" t="s">
        <v>205</v>
      </c>
      <c r="G42" s="40" t="s">
        <v>221</v>
      </c>
      <c r="H42" s="136">
        <v>310</v>
      </c>
      <c r="I42" s="41">
        <v>7.4</v>
      </c>
      <c r="J42" s="144">
        <f t="shared" si="1"/>
        <v>34410</v>
      </c>
      <c r="K42" s="26"/>
    </row>
    <row r="43" spans="1:11" s="25" customFormat="1" ht="26.1" customHeight="1" thickBot="1" x14ac:dyDescent="0.3">
      <c r="A43" s="8"/>
      <c r="B43" s="20"/>
      <c r="C43" s="21"/>
      <c r="D43" s="20"/>
      <c r="E43" s="21"/>
      <c r="F43" s="20"/>
      <c r="G43" s="22"/>
      <c r="H43" s="13"/>
      <c r="I43" s="13"/>
      <c r="J43" s="43">
        <f>SUM(J39:J42)</f>
        <v>66120</v>
      </c>
      <c r="K43" s="27"/>
    </row>
    <row r="44" spans="1:11" ht="15.75" thickBot="1" x14ac:dyDescent="0.3"/>
    <row r="45" spans="1:11" ht="15.75" thickBot="1" x14ac:dyDescent="0.3">
      <c r="I45" s="116" t="s">
        <v>199</v>
      </c>
      <c r="J45" s="56">
        <f>+J14+J18+J22+J28+J32+J36+J43</f>
        <v>287008.5</v>
      </c>
    </row>
    <row r="46" spans="1:11" ht="15.75" thickBot="1" x14ac:dyDescent="0.3"/>
    <row r="47" spans="1:11" ht="27.75" customHeight="1" thickBot="1" x14ac:dyDescent="0.3">
      <c r="I47" s="117" t="s">
        <v>200</v>
      </c>
      <c r="J47" s="56">
        <f>+'Cursos 1º Semestre'!J50+'Cursos 2º Semestre'!J45</f>
        <v>761009.25</v>
      </c>
    </row>
  </sheetData>
  <mergeCells count="8">
    <mergeCell ref="A29:J29"/>
    <mergeCell ref="A33:J33"/>
    <mergeCell ref="A37:J37"/>
    <mergeCell ref="A2:J2"/>
    <mergeCell ref="A3:J3"/>
    <mergeCell ref="A15:J15"/>
    <mergeCell ref="A19:J19"/>
    <mergeCell ref="A23:J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pane ySplit="3" topLeftCell="A4" activePane="bottomLeft" state="frozen"/>
      <selection pane="bottomLeft" activeCell="J23" sqref="J23"/>
    </sheetView>
  </sheetViews>
  <sheetFormatPr baseColWidth="10" defaultRowHeight="15" x14ac:dyDescent="0.25"/>
  <cols>
    <col min="1" max="1" width="9.28515625" customWidth="1"/>
    <col min="3" max="3" width="15.140625" style="104" customWidth="1"/>
    <col min="5" max="5" width="28.7109375" customWidth="1"/>
    <col min="7" max="7" width="31.140625" customWidth="1"/>
    <col min="10" max="11" width="15.140625" customWidth="1"/>
    <col min="12" max="12" width="14.140625" customWidth="1"/>
  </cols>
  <sheetData>
    <row r="1" spans="1:12" ht="15.75" thickBot="1" x14ac:dyDescent="0.3"/>
    <row r="2" spans="1:12" s="12" customFormat="1" ht="31.5" customHeight="1" thickBot="1" x14ac:dyDescent="0.3">
      <c r="A2" s="129" t="s">
        <v>156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1"/>
    </row>
    <row r="3" spans="1:12" s="11" customFormat="1" ht="35.25" customHeight="1" thickBot="1" x14ac:dyDescent="0.3">
      <c r="A3" s="58" t="s">
        <v>0</v>
      </c>
      <c r="B3" s="59" t="s">
        <v>1</v>
      </c>
      <c r="C3" s="102" t="s">
        <v>40</v>
      </c>
      <c r="D3" s="59" t="s">
        <v>38</v>
      </c>
      <c r="E3" s="59" t="s">
        <v>2</v>
      </c>
      <c r="F3" s="59" t="s">
        <v>38</v>
      </c>
      <c r="G3" s="59" t="s">
        <v>2</v>
      </c>
      <c r="H3" s="60" t="s">
        <v>3</v>
      </c>
      <c r="I3" s="132" t="s">
        <v>202</v>
      </c>
      <c r="J3" s="61" t="s">
        <v>94</v>
      </c>
      <c r="K3" s="59" t="s">
        <v>51</v>
      </c>
      <c r="L3" s="100" t="s">
        <v>121</v>
      </c>
    </row>
    <row r="4" spans="1:12" ht="49.5" customHeight="1" x14ac:dyDescent="0.25">
      <c r="A4" s="82">
        <v>124</v>
      </c>
      <c r="B4" s="32" t="s">
        <v>151</v>
      </c>
      <c r="C4" s="84" t="s">
        <v>71</v>
      </c>
      <c r="D4" s="3" t="s">
        <v>212</v>
      </c>
      <c r="E4" s="30" t="s">
        <v>100</v>
      </c>
      <c r="F4" s="32" t="s">
        <v>70</v>
      </c>
      <c r="G4" s="83" t="s">
        <v>72</v>
      </c>
      <c r="H4" s="29">
        <v>204</v>
      </c>
      <c r="I4" s="32">
        <v>7.2</v>
      </c>
      <c r="J4" s="113">
        <f t="shared" ref="J4:J9" si="0">+H4*I4*15</f>
        <v>22032</v>
      </c>
      <c r="K4" s="65" t="s">
        <v>53</v>
      </c>
      <c r="L4" s="66" t="s">
        <v>7</v>
      </c>
    </row>
    <row r="5" spans="1:12" x14ac:dyDescent="0.25">
      <c r="A5" s="34">
        <v>125</v>
      </c>
      <c r="B5" s="3" t="s">
        <v>27</v>
      </c>
      <c r="C5" s="5" t="s">
        <v>9</v>
      </c>
      <c r="D5" s="3"/>
      <c r="E5" s="2"/>
      <c r="F5" s="3"/>
      <c r="G5" s="5"/>
      <c r="H5" s="3">
        <v>60</v>
      </c>
      <c r="I5" s="4">
        <v>6.92</v>
      </c>
      <c r="J5" s="101">
        <f t="shared" si="0"/>
        <v>6228</v>
      </c>
      <c r="K5" s="15" t="s">
        <v>53</v>
      </c>
      <c r="L5" s="115" t="s">
        <v>149</v>
      </c>
    </row>
    <row r="6" spans="1:12" ht="45" x14ac:dyDescent="0.25">
      <c r="A6" s="36">
        <v>126</v>
      </c>
      <c r="B6" s="15" t="s">
        <v>21</v>
      </c>
      <c r="C6" s="14" t="s">
        <v>13</v>
      </c>
      <c r="D6" s="4" t="s">
        <v>14</v>
      </c>
      <c r="E6" s="19" t="s">
        <v>45</v>
      </c>
      <c r="F6" s="3" t="s">
        <v>211</v>
      </c>
      <c r="G6" s="14" t="s">
        <v>189</v>
      </c>
      <c r="H6" s="3">
        <v>300</v>
      </c>
      <c r="I6" s="4">
        <v>8.39</v>
      </c>
      <c r="J6" s="101">
        <f t="shared" si="0"/>
        <v>37755</v>
      </c>
      <c r="K6" s="15" t="s">
        <v>52</v>
      </c>
      <c r="L6" s="67" t="s">
        <v>5</v>
      </c>
    </row>
    <row r="7" spans="1:12" x14ac:dyDescent="0.25">
      <c r="A7" s="34">
        <v>127</v>
      </c>
      <c r="B7" s="3" t="s">
        <v>27</v>
      </c>
      <c r="C7" s="5" t="s">
        <v>9</v>
      </c>
      <c r="D7" s="3"/>
      <c r="E7" s="2"/>
      <c r="F7" s="3"/>
      <c r="G7" s="5"/>
      <c r="H7" s="3">
        <v>60</v>
      </c>
      <c r="I7" s="4">
        <v>6.92</v>
      </c>
      <c r="J7" s="101">
        <f t="shared" si="0"/>
        <v>6228</v>
      </c>
      <c r="K7" s="15" t="s">
        <v>53</v>
      </c>
      <c r="L7" s="67" t="s">
        <v>7</v>
      </c>
    </row>
    <row r="8" spans="1:12" x14ac:dyDescent="0.25">
      <c r="A8" s="34">
        <v>128</v>
      </c>
      <c r="B8" s="3" t="s">
        <v>27</v>
      </c>
      <c r="C8" s="5" t="s">
        <v>9</v>
      </c>
      <c r="D8" s="3"/>
      <c r="E8" s="2"/>
      <c r="F8" s="3"/>
      <c r="G8" s="5"/>
      <c r="H8" s="3">
        <v>60</v>
      </c>
      <c r="I8" s="4">
        <v>6.92</v>
      </c>
      <c r="J8" s="101">
        <f t="shared" si="0"/>
        <v>6228</v>
      </c>
      <c r="K8" s="15" t="s">
        <v>52</v>
      </c>
      <c r="L8" s="67" t="s">
        <v>7</v>
      </c>
    </row>
    <row r="9" spans="1:12" ht="15.75" thickBot="1" x14ac:dyDescent="0.3">
      <c r="A9" s="54">
        <v>129</v>
      </c>
      <c r="B9" s="41" t="s">
        <v>23</v>
      </c>
      <c r="C9" s="55" t="s">
        <v>180</v>
      </c>
      <c r="D9" s="41" t="s">
        <v>103</v>
      </c>
      <c r="E9" s="40" t="s">
        <v>104</v>
      </c>
      <c r="F9" s="41" t="s">
        <v>101</v>
      </c>
      <c r="G9" s="55" t="s">
        <v>102</v>
      </c>
      <c r="H9" s="38">
        <v>80</v>
      </c>
      <c r="I9" s="41">
        <v>7.15</v>
      </c>
      <c r="J9" s="114">
        <f t="shared" si="0"/>
        <v>8580</v>
      </c>
      <c r="K9" s="53" t="s">
        <v>53</v>
      </c>
      <c r="L9" s="81" t="s">
        <v>149</v>
      </c>
    </row>
    <row r="10" spans="1:12" ht="15.75" thickBot="1" x14ac:dyDescent="0.3"/>
    <row r="11" spans="1:12" ht="15.75" thickBot="1" x14ac:dyDescent="0.3">
      <c r="I11" s="116" t="s">
        <v>199</v>
      </c>
      <c r="J11" s="56">
        <f>+J4+J5+J6+J7+J8+J9</f>
        <v>87051</v>
      </c>
    </row>
  </sheetData>
  <mergeCells count="1">
    <mergeCell ref="A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PIFES 2021</vt:lpstr>
      <vt:lpstr>RESERVAS-PIFES 2021</vt:lpstr>
      <vt:lpstr>Cursos 1º Semestre</vt:lpstr>
      <vt:lpstr>Cursos 2º Semestre</vt:lpstr>
      <vt:lpstr>RESERVAS-CURSOS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x003492</cp:lastModifiedBy>
  <cp:lastPrinted>2018-05-21T11:13:28Z</cp:lastPrinted>
  <dcterms:created xsi:type="dcterms:W3CDTF">2018-05-18T14:07:12Z</dcterms:created>
  <dcterms:modified xsi:type="dcterms:W3CDTF">2020-10-19T11:13:09Z</dcterms:modified>
</cp:coreProperties>
</file>